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14340" windowHeight="12075" activeTab="0"/>
  </bookViews>
  <sheets>
    <sheet name="I-ДЦ" sheetId="1" r:id="rId1"/>
    <sheet name="II-ДЦ(2013)" sheetId="2" r:id="rId2"/>
    <sheet name="III" sheetId="3" state="hidden" r:id="rId3"/>
    <sheet name="III-ДЦ" sheetId="4" r:id="rId4"/>
    <sheet name="IV-ДЦ" sheetId="5" r:id="rId5"/>
  </sheets>
  <externalReferences>
    <externalReference r:id="rId8"/>
  </externalReferences>
  <definedNames>
    <definedName name="Z_25046525_C0BF_45A4_A177_A581CDF09A45_.wvu.PrintArea" localSheetId="3" hidden="1">'III-ДЦ'!$A$1:$T$8</definedName>
    <definedName name="Z_25046525_C0BF_45A4_A177_A581CDF09A45_.wvu.PrintArea" localSheetId="1" hidden="1">'II-ДЦ(2013)'!$A$1:$AG$46</definedName>
    <definedName name="Z_25046525_C0BF_45A4_A177_A581CDF09A45_.wvu.PrintArea" localSheetId="4" hidden="1">'IV-ДЦ'!$A$1:$Q$48</definedName>
    <definedName name="Z_25046525_C0BF_45A4_A177_A581CDF09A45_.wvu.PrintArea" localSheetId="0" hidden="1">'I-ДЦ'!$A$1:$K$45</definedName>
    <definedName name="Z_25046525_C0BF_45A4_A177_A581CDF09A45_.wvu.Rows" localSheetId="4" hidden="1">'IV-ДЦ'!$19:$23</definedName>
    <definedName name="Z_25046525_C0BF_45A4_A177_A581CDF09A45_.wvu.Rows" localSheetId="0" hidden="1">'I-ДЦ'!$17:$21</definedName>
    <definedName name="Z_959AF262_86FA_4E98_B437_A0AD96A0482D_.wvu.PrintTitles" localSheetId="0" hidden="1">'I-ДЦ'!$5:$7</definedName>
    <definedName name="_xlnm.Print_Titles" localSheetId="4">'IV-ДЦ'!$5:$9</definedName>
    <definedName name="_xlnm.Print_Titles" localSheetId="0">'I-ДЦ'!$5:$7</definedName>
    <definedName name="_xlnm.Print_Area" localSheetId="3">'III-ДЦ'!$A$1:$T$8</definedName>
    <definedName name="_xlnm.Print_Area" localSheetId="1">'II-ДЦ(2013)'!$A$1:$AG$46</definedName>
    <definedName name="_xlnm.Print_Area" localSheetId="4">'IV-ДЦ'!$A$1:$Q$48</definedName>
    <definedName name="_xlnm.Print_Area" localSheetId="0">'I-ДЦ'!$A$1:$K$45</definedName>
  </definedNames>
  <calcPr fullCalcOnLoad="1"/>
</workbook>
</file>

<file path=xl/sharedStrings.xml><?xml version="1.0" encoding="utf-8"?>
<sst xmlns="http://schemas.openxmlformats.org/spreadsheetml/2006/main" count="270" uniqueCount="114">
  <si>
    <t>№ №</t>
  </si>
  <si>
    <t>Наименование объекта</t>
  </si>
  <si>
    <t>план **</t>
  </si>
  <si>
    <t>млн. рублей</t>
  </si>
  <si>
    <t>%</t>
  </si>
  <si>
    <t>1</t>
  </si>
  <si>
    <t>Техническое перевооружение и реконструкция</t>
  </si>
  <si>
    <t>1.1</t>
  </si>
  <si>
    <t>2</t>
  </si>
  <si>
    <t>1.2</t>
  </si>
  <si>
    <t>…</t>
  </si>
  <si>
    <t>1.3</t>
  </si>
  <si>
    <t>1.4</t>
  </si>
  <si>
    <t>2.1</t>
  </si>
  <si>
    <t>Оплата процентов за привлеченные кредитные ресурсы</t>
  </si>
  <si>
    <t>всего</t>
  </si>
  <si>
    <t>ПИР</t>
  </si>
  <si>
    <t>СМР</t>
  </si>
  <si>
    <t>прочие</t>
  </si>
  <si>
    <t>марка кабеля</t>
  </si>
  <si>
    <t>подстанции</t>
  </si>
  <si>
    <t>линии электропередачи</t>
  </si>
  <si>
    <t>тип опор</t>
  </si>
  <si>
    <t>Наименование центра питания</t>
  </si>
  <si>
    <t>факт года N-1</t>
  </si>
  <si>
    <t>факт года N</t>
  </si>
  <si>
    <t>Установленная мощность центра питания, МВА</t>
  </si>
  <si>
    <t>Фактический резерв мощности для присоединения новых потребителей, кВт</t>
  </si>
  <si>
    <t>№ п/п</t>
  </si>
  <si>
    <t>I кв.</t>
  </si>
  <si>
    <t>II кв.</t>
  </si>
  <si>
    <t>III кв.</t>
  </si>
  <si>
    <t>IV кв.</t>
  </si>
  <si>
    <t>км/МВА/другое</t>
  </si>
  <si>
    <t>Ввод мощностей (подтверждаемый актами ввода в эксплуатацию)</t>
  </si>
  <si>
    <t>млн. руб.</t>
  </si>
  <si>
    <t>Раздел III. Отчет о расширении пропускной способности, снижении потерь в сетях и увеличении резерва для присоединения новых потребителей центров питания 35 кВ и выше</t>
  </si>
  <si>
    <t>Месторасположение центра питания: субъект Российской Федерации, район, ближайший населенный
пункт</t>
  </si>
  <si>
    <t>Энергосбережение и повышение энергетической эффективности</t>
  </si>
  <si>
    <t>Фактическое расширение
пропускной способности, кВт</t>
  </si>
  <si>
    <t>Фактическое снижение потерь, кВт∙ч/год</t>
  </si>
  <si>
    <t>Остаток стоимости
на начало
года *</t>
  </si>
  <si>
    <t>Освоено (закрыто актами выполнен-
ных работ),
млн. рублей</t>
  </si>
  <si>
    <t>Введено (оформлено актами ввода
в эксплуатацию),
млн. рублей</t>
  </si>
  <si>
    <t>Осталось профинанси-
ровать по ре-
зультатам отчетного периода *</t>
  </si>
  <si>
    <t>Отклонение за год</t>
  </si>
  <si>
    <t>Причины 
отклонений</t>
  </si>
  <si>
    <t>факт ***</t>
  </si>
  <si>
    <t>ВСЕГО</t>
  </si>
  <si>
    <t>МО Березовский район</t>
  </si>
  <si>
    <t>-</t>
  </si>
  <si>
    <t>ИТОГО по МО Березовский район</t>
  </si>
  <si>
    <t>Новое строительство и расширение:</t>
  </si>
  <si>
    <t>Сети электроснабжения ВЛ 10-0,4 кВ 
в п. Саранпауль с ТП 10/0,4 кВ (1 этап)</t>
  </si>
  <si>
    <t>Сети электроснабжения 0,4 кВ от РУ-0,4 кВ ДЭС 
в д. Кимкъясуй Берёзовского района</t>
  </si>
  <si>
    <t>МО Кондинский район</t>
  </si>
  <si>
    <t>Сети электроснабжения 10-0,4 кВ с заменой КТП 
в д. Шугур Кондинского района</t>
  </si>
  <si>
    <t>ИТОГО по МО Кондинский район</t>
  </si>
  <si>
    <t>Приобретение   средств вычислительной и оргтехники, оборудования системы связи и безопасности</t>
  </si>
  <si>
    <t>Фактически профинансировано, млн. руб.</t>
  </si>
  <si>
    <t>Отклонение фактической стоимости работ от плановой стоимости, млн. руб.</t>
  </si>
  <si>
    <t>Фактически освоено (закрыто актами выполненных работ), млн. руб.</t>
  </si>
  <si>
    <t>Технические характеристики созданных объектов</t>
  </si>
  <si>
    <t>оборудо-
вание и мате-
риалы</t>
  </si>
  <si>
    <t>год ввода
в эксплуа-
тацию</t>
  </si>
  <si>
    <t>норма-
тивный срок службы, лет</t>
  </si>
  <si>
    <t>коли-
чество
и марка силовых транс-
формато-
ров, шт.</t>
  </si>
  <si>
    <t>мощ-
ность, МВА</t>
  </si>
  <si>
    <t>протя-
жен-
ность, км</t>
  </si>
  <si>
    <t>км</t>
  </si>
  <si>
    <t>МВА</t>
  </si>
  <si>
    <t>в том числе:</t>
  </si>
  <si>
    <t>иные 
объекты ***</t>
  </si>
  <si>
    <t>Отчет о расширении пропускной способности, снижении потерь в сетях и увеличении резерва для присоединения новых потребителей центров питания 35 кВ и выше</t>
  </si>
  <si>
    <t>факт 2012 года</t>
  </si>
  <si>
    <t>Факт 
2013 года</t>
  </si>
  <si>
    <t>Отчет о технических характеристиках объектов и об исполнении основных этапов работ по реализации инвестиционной программы ОАО "ЮРЭСК" (по децентрализованной зоне) в 2013 году
за 2012 год</t>
  </si>
  <si>
    <t>Плановой объем финансирования на 2013 год,
млн. руб. *</t>
  </si>
  <si>
    <t>Отчет об исполнении инвестиционной программы ОАО "ЮРЭСК" (по децентрализованной зоне) за 2013 год, млн. руб. с НДС</t>
  </si>
  <si>
    <t>Объем финансирования 2013 года</t>
  </si>
  <si>
    <t>факт 2013  года</t>
  </si>
  <si>
    <t>факт 2013 года</t>
  </si>
  <si>
    <t>МО Белоярский район</t>
  </si>
  <si>
    <t>Линия электропередач 0,4 кВ 
в селе Ванзеват</t>
  </si>
  <si>
    <t>ИТОГО по МО Белоярский район</t>
  </si>
  <si>
    <t>МО Ханты-Мансийский район</t>
  </si>
  <si>
    <t>Сети электроснабжения 10-0,4 кВ 
для осуществления технологического присоединения потребителей Ханты-Мансийского района</t>
  </si>
  <si>
    <t>ИТОГО по МО Ханты-Мансийский район</t>
  </si>
  <si>
    <t>Сети электроснабжения ВЛ 10-0,4 кВ 
в п. Саранпауль с ТП 10/0,4 кВ (2 этап)</t>
  </si>
  <si>
    <t>Сети электроснабжения 0,4 кВ от РУ-0,4 кВ ДЭС в с. Ломбовож Берёзовского района</t>
  </si>
  <si>
    <t>Сети электроснабжения 10-0,4 кВ, КТП-0,4/10 кВ, КТП-10/0,4 кВ и РУ-0,4 кВ от ДЭС 
в п. Сосьва Березовского района</t>
  </si>
  <si>
    <t>Сети электроснабжения 10-0,4 кВ, КТП-0,4/10 кВ, КТП-10/0,4 кВ и РУ-0,4 кВ от ДЭС 
в с. Няксимволь Березовского района</t>
  </si>
  <si>
    <t>Сети электроснабжения 0,4 и 6-20 кВ для технологического присоединения потребителей Березовского района</t>
  </si>
  <si>
    <t>Сети 10-0,4 кВ для осуществления технологического присоединения потребителей и  объектов Кондинского района</t>
  </si>
  <si>
    <r>
      <t>Создание и внедрение АИИС КУЭ распределительных сетей  на объектах (ТП)</t>
    </r>
    <r>
      <rPr>
        <sz val="10"/>
        <color indexed="40"/>
        <rFont val="Times New Roman"/>
        <family val="1"/>
      </rPr>
      <t xml:space="preserve"> </t>
    </r>
  </si>
  <si>
    <t>16</t>
  </si>
  <si>
    <t>17</t>
  </si>
  <si>
    <t>18</t>
  </si>
  <si>
    <t xml:space="preserve"> </t>
  </si>
  <si>
    <r>
      <t>Создание и внедрение АИИС КУЭ распределительных сетей  на объектах (ТП)</t>
    </r>
    <r>
      <rPr>
        <sz val="9"/>
        <color indexed="40"/>
        <rFont val="Times New Roman"/>
        <family val="1"/>
      </rPr>
      <t xml:space="preserve"> </t>
    </r>
  </si>
  <si>
    <t>ТМГ 
630 кВА</t>
  </si>
  <si>
    <t xml:space="preserve"> ж/б</t>
  </si>
  <si>
    <t>СИП</t>
  </si>
  <si>
    <t>металл.</t>
  </si>
  <si>
    <t>СИП-2</t>
  </si>
  <si>
    <t>Снижение потерь в результате реализации , кВт∙ч/год</t>
  </si>
  <si>
    <t>4*1000кВ (ТМГ)</t>
  </si>
  <si>
    <t>АПвБбШпг</t>
  </si>
  <si>
    <t>ж/б</t>
  </si>
  <si>
    <t>АВБбШв 4х35
СИП-4</t>
  </si>
  <si>
    <t>400 кВА</t>
  </si>
  <si>
    <t>Длительность проведения конкурсных процедур на право заключения договоров строительного подряда</t>
  </si>
  <si>
    <t>Перераспределение источников финансирования, изменение сроков этапов строительства</t>
  </si>
  <si>
    <t>Отчет о вводах объектов по инвестиционной программе ОАО "Югорская региональная электросетевая компания" 
(по децентрализованной зоне)  в 2013 году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</si>
</sst>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_ ;\-0\ "/>
    <numFmt numFmtId="166" formatCode="_-* #,##0.00000000000_р_._-;\-* #,##0.00000000000_р_._-;_-* &quot;-&quot;??_р_._-;_-@_-"/>
    <numFmt numFmtId="167" formatCode="0.0%"/>
    <numFmt numFmtId="168" formatCode="0.0%_);\(0.0%\)"/>
    <numFmt numFmtId="169" formatCode="#,##0_);[Red]\(#,##0\)"/>
    <numFmt numFmtId="170" formatCode="#,##0;\(#,##0\)"/>
    <numFmt numFmtId="171" formatCode="_-* #,##0.00\ _$_-;\-* #,##0.00\ _$_-;_-* &quot;-&quot;??\ _$_-;_-@_-"/>
    <numFmt numFmtId="172" formatCode="#.##0\.00"/>
    <numFmt numFmtId="173" formatCode="#\.00"/>
    <numFmt numFmtId="174" formatCode="\$#\.00"/>
    <numFmt numFmtId="175" formatCode="#\."/>
    <numFmt numFmtId="176" formatCode="General_)"/>
    <numFmt numFmtId="177" formatCode="_-* #,##0&quot;đ.&quot;_-;\-* #,##0&quot;đ.&quot;_-;_-* &quot;-&quot;&quot;đ.&quot;_-;_-@_-"/>
    <numFmt numFmtId="178" formatCode="_-* #,##0.00&quot;đ.&quot;_-;\-* #,##0.00&quot;đ.&quot;_-;_-* &quot;-&quot;??&quot;đ.&quot;_-;_-@_-"/>
    <numFmt numFmtId="179" formatCode="&quot;$&quot;#,##0_);[Red]\(&quot;$&quot;#,##0\)"/>
    <numFmt numFmtId="180" formatCode="\$#,##0\ ;\(\$#,##0\)"/>
    <numFmt numFmtId="181" formatCode="#,##0.000[$р.-419];\-#,##0.000[$р.-419]"/>
    <numFmt numFmtId="182" formatCode="_-* #,##0.0\ _$_-;\-* #,##0.0\ _$_-;_-* &quot;-&quot;??\ _$_-;_-@_-"/>
    <numFmt numFmtId="183" formatCode="_-* #,##0.00[$€-1]_-;\-* #,##0.00[$€-1]_-;_-* &quot;-&quot;??[$€-1]_-"/>
    <numFmt numFmtId="184" formatCode="0.0"/>
    <numFmt numFmtId="185" formatCode="#,##0.0_);\(#,##0.0\)"/>
    <numFmt numFmtId="186" formatCode="#,##0_ ;[Red]\-#,##0\ "/>
    <numFmt numFmtId="187" formatCode="#,##0_);[Blue]\(#,##0\)"/>
    <numFmt numFmtId="188" formatCode="_-* #,##0_-;\-* #,##0_-;_-* &quot;-&quot;_-;_-@_-"/>
    <numFmt numFmtId="189" formatCode="_-* #,##0.00_-;\-* #,##0.00_-;_-* &quot;-&quot;??_-;_-@_-"/>
    <numFmt numFmtId="190" formatCode="#,##0__\ \ \ \ 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#,##0.00&quot;т.р.&quot;;\-#,##0.00&quot;т.р.&quot;"/>
    <numFmt numFmtId="194" formatCode="#,##0.0;[Red]#,##0.0"/>
    <numFmt numFmtId="195" formatCode="_-* #,##0_đ_._-;\-* #,##0_đ_._-;_-* &quot;-&quot;_đ_._-;_-@_-"/>
    <numFmt numFmtId="196" formatCode="_-* #,##0.00_đ_._-;\-* #,##0.00_đ_._-;_-* &quot;-&quot;??_đ_._-;_-@_-"/>
    <numFmt numFmtId="197" formatCode="\(#,##0.0\)"/>
    <numFmt numFmtId="198" formatCode="#,##0\ &quot;?.&quot;;\-#,##0\ &quot;?.&quot;"/>
    <numFmt numFmtId="199" formatCode="#,##0______;;&quot;------------      &quot;"/>
    <numFmt numFmtId="200" formatCode="#,##0.000_ ;\-#,##0.000\ "/>
    <numFmt numFmtId="201" formatCode="#,##0.00_ ;[Red]\-#,##0.00\ "/>
    <numFmt numFmtId="202" formatCode="_(&quot;р.&quot;* #,##0.00_);_(&quot;р.&quot;* \(#,##0.00\);_(&quot;р.&quot;* &quot;-&quot;??_);_(@_)"/>
    <numFmt numFmtId="203" formatCode="#,##0.000"/>
    <numFmt numFmtId="204" formatCode="_-* #,##0\ _р_._-;\-* #,##0\ _р_._-;_-* &quot;-&quot;\ _р_._-;_-@_-"/>
    <numFmt numFmtId="205" formatCode="_-* #,##0.00\ _р_._-;\-* #,##0.00\ _р_._-;_-* &quot;-&quot;??\ _р_._-;_-@_-"/>
    <numFmt numFmtId="206" formatCode="* #,##0;* \-#,##0;* &quot;-&quot;;@"/>
    <numFmt numFmtId="207" formatCode="_(* #,##0_);_(* \(#,##0\);_(* &quot;-&quot;_);_(@_)"/>
    <numFmt numFmtId="208" formatCode="_(* #,##0.00_);_(* \(#,##0.00\);_(* &quot;-&quot;??_);_(@_)"/>
    <numFmt numFmtId="209" formatCode="* #,##0.00;* \-#,##0.00;* &quot;-&quot;??;@"/>
    <numFmt numFmtId="210" formatCode="_-* #,##0\ _$_-;\-* #,##0\ _$_-;_-* &quot;-&quot;\ _$_-;_-@_-"/>
    <numFmt numFmtId="211" formatCode="#,##0.00_ ;\-#,##0.00\ "/>
    <numFmt numFmtId="212" formatCode="#,##0.0"/>
    <numFmt numFmtId="213" formatCode="%#\.00"/>
    <numFmt numFmtId="214" formatCode="_-* #,##0\ _d_._-;\-* #,##0\ _d_._-;_-* &quot;-&quot;\ _d_._-;_-@_-"/>
    <numFmt numFmtId="215" formatCode="_-* #,##0.00\ _d_._-;\-* #,##0.00\ _d_._-;_-* &quot;-&quot;??\ _d_._-;_-@_-"/>
  </numFmts>
  <fonts count="155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10"/>
      <name val="Helv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40"/>
      <name val="Times New Roman"/>
      <family val="1"/>
    </font>
    <font>
      <sz val="9"/>
      <color indexed="4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u val="single"/>
      <sz val="10"/>
      <color indexed="12"/>
      <name val="Courier"/>
      <family val="3"/>
    </font>
    <font>
      <sz val="9"/>
      <color indexed="56"/>
      <name val="Frutiger 45 Light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8"/>
      <name val="Arial Cyr"/>
      <family val="0"/>
    </font>
    <font>
      <sz val="12"/>
      <name val="Tms Rmn"/>
      <family val="0"/>
    </font>
    <font>
      <u val="single"/>
      <sz val="8"/>
      <color indexed="12"/>
      <name val="Arial Cyr"/>
      <family val="0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u val="single"/>
      <sz val="9"/>
      <color indexed="12"/>
      <name val="Tahoma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b/>
      <sz val="10"/>
      <name val="Arial"/>
      <family val="2"/>
    </font>
    <font>
      <sz val="12"/>
      <name val="Times New Roman Cyr"/>
      <family val="0"/>
    </font>
    <font>
      <b/>
      <sz val="15"/>
      <color indexed="55"/>
      <name val="Calibri"/>
      <family val="2"/>
    </font>
    <font>
      <b/>
      <i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8"/>
      <color rgb="FF000000"/>
      <name val="Arial"/>
      <family val="2"/>
    </font>
    <font>
      <sz val="7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u val="single"/>
      <sz val="9"/>
      <color rgb="FF0000FF"/>
      <name val="Tahoma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9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lightUp">
        <fgColor theme="0" tint="-0.24993999302387238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82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1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36" fillId="0" borderId="0">
      <alignment/>
      <protection/>
    </xf>
    <xf numFmtId="167" fontId="11" fillId="0" borderId="0">
      <alignment vertical="top"/>
      <protection/>
    </xf>
    <xf numFmtId="167" fontId="37" fillId="0" borderId="0">
      <alignment vertical="top"/>
      <protection/>
    </xf>
    <xf numFmtId="168" fontId="37" fillId="2" borderId="0">
      <alignment vertical="top"/>
      <protection/>
    </xf>
    <xf numFmtId="167" fontId="37" fillId="3" borderId="0">
      <alignment vertical="top"/>
      <protection/>
    </xf>
    <xf numFmtId="40" fontId="38" fillId="0" borderId="0" applyFont="0" applyFill="0" applyBorder="0" applyAlignment="0" applyProtection="0"/>
    <xf numFmtId="0" fontId="39" fillId="0" borderId="0">
      <alignment/>
      <protection/>
    </xf>
    <xf numFmtId="0" fontId="13" fillId="0" borderId="0">
      <alignment/>
      <protection/>
    </xf>
    <xf numFmtId="169" fontId="11" fillId="0" borderId="0">
      <alignment vertical="top"/>
      <protection/>
    </xf>
    <xf numFmtId="169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169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169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169" fontId="11" fillId="0" borderId="0">
      <alignment vertical="top"/>
      <protection/>
    </xf>
    <xf numFmtId="169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169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169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170" fontId="36" fillId="4" borderId="1">
      <alignment wrapText="1"/>
      <protection locked="0"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169" fontId="11" fillId="0" borderId="0">
      <alignment vertical="top"/>
      <protection/>
    </xf>
    <xf numFmtId="169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169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169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169" fontId="11" fillId="0" borderId="0">
      <alignment vertical="top"/>
      <protection/>
    </xf>
    <xf numFmtId="169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169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169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169" fontId="11" fillId="0" borderId="0">
      <alignment vertical="top"/>
      <protection/>
    </xf>
    <xf numFmtId="169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169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169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169" fontId="11" fillId="0" borderId="0">
      <alignment vertical="top"/>
      <protection/>
    </xf>
    <xf numFmtId="169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169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169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171" fontId="0" fillId="0" borderId="0" applyFont="0" applyFill="0" applyBorder="0" applyAlignment="0" applyProtection="0"/>
    <xf numFmtId="172" fontId="40" fillId="0" borderId="0">
      <alignment/>
      <protection locked="0"/>
    </xf>
    <xf numFmtId="173" fontId="40" fillId="0" borderId="0">
      <alignment/>
      <protection locked="0"/>
    </xf>
    <xf numFmtId="172" fontId="40" fillId="0" borderId="0">
      <alignment/>
      <protection locked="0"/>
    </xf>
    <xf numFmtId="173" fontId="40" fillId="0" borderId="0">
      <alignment/>
      <protection locked="0"/>
    </xf>
    <xf numFmtId="174" fontId="40" fillId="0" borderId="0">
      <alignment/>
      <protection locked="0"/>
    </xf>
    <xf numFmtId="175" fontId="40" fillId="0" borderId="2">
      <alignment/>
      <protection locked="0"/>
    </xf>
    <xf numFmtId="175" fontId="41" fillId="0" borderId="0">
      <alignment/>
      <protection locked="0"/>
    </xf>
    <xf numFmtId="175" fontId="41" fillId="0" borderId="0">
      <alignment/>
      <protection locked="0"/>
    </xf>
    <xf numFmtId="175" fontId="40" fillId="0" borderId="2">
      <alignment/>
      <protection locked="0"/>
    </xf>
    <xf numFmtId="0" fontId="42" fillId="5" borderId="0">
      <alignment/>
      <protection/>
    </xf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2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29" fillId="13" borderId="0" applyNumberFormat="0" applyBorder="0" applyAlignment="0" applyProtection="0"/>
    <xf numFmtId="0" fontId="19" fillId="7" borderId="0" applyNumberFormat="0" applyBorder="0" applyAlignment="0" applyProtection="0"/>
    <xf numFmtId="0" fontId="19" fillId="14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29" fillId="15" borderId="0" applyNumberFormat="0" applyBorder="0" applyAlignment="0" applyProtection="0"/>
    <xf numFmtId="0" fontId="19" fillId="3" borderId="0" applyNumberFormat="0" applyBorder="0" applyAlignment="0" applyProtection="0"/>
    <xf numFmtId="0" fontId="19" fillId="16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29" fillId="17" borderId="0" applyNumberFormat="0" applyBorder="0" applyAlignment="0" applyProtection="0"/>
    <xf numFmtId="0" fontId="19" fillId="8" borderId="0" applyNumberFormat="0" applyBorder="0" applyAlignment="0" applyProtection="0"/>
    <xf numFmtId="0" fontId="19" fillId="1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29" fillId="19" borderId="0" applyNumberFormat="0" applyBorder="0" applyAlignment="0" applyProtection="0"/>
    <xf numFmtId="0" fontId="19" fillId="9" borderId="0" applyNumberFormat="0" applyBorder="0" applyAlignment="0" applyProtection="0"/>
    <xf numFmtId="0" fontId="19" fillId="20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29" fillId="21" borderId="0" applyNumberFormat="0" applyBorder="0" applyAlignment="0" applyProtection="0"/>
    <xf numFmtId="0" fontId="19" fillId="10" borderId="0" applyNumberFormat="0" applyBorder="0" applyAlignment="0" applyProtection="0"/>
    <xf numFmtId="0" fontId="19" fillId="22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29" fillId="27" borderId="0" applyNumberFormat="0" applyBorder="0" applyAlignment="0" applyProtection="0"/>
    <xf numFmtId="0" fontId="19" fillId="23" borderId="0" applyNumberFormat="0" applyBorder="0" applyAlignment="0" applyProtection="0"/>
    <xf numFmtId="0" fontId="19" fillId="28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29" fillId="29" borderId="0" applyNumberFormat="0" applyBorder="0" applyAlignment="0" applyProtection="0"/>
    <xf numFmtId="0" fontId="19" fillId="24" borderId="0" applyNumberFormat="0" applyBorder="0" applyAlignment="0" applyProtection="0"/>
    <xf numFmtId="0" fontId="19" fillId="30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29" fillId="31" borderId="0" applyNumberFormat="0" applyBorder="0" applyAlignment="0" applyProtection="0"/>
    <xf numFmtId="0" fontId="19" fillId="25" borderId="0" applyNumberFormat="0" applyBorder="0" applyAlignment="0" applyProtection="0"/>
    <xf numFmtId="0" fontId="19" fillId="32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29" fillId="33" borderId="0" applyNumberFormat="0" applyBorder="0" applyAlignment="0" applyProtection="0"/>
    <xf numFmtId="0" fontId="19" fillId="8" borderId="0" applyNumberFormat="0" applyBorder="0" applyAlignment="0" applyProtection="0"/>
    <xf numFmtId="0" fontId="19" fillId="1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29" fillId="34" borderId="0" applyNumberFormat="0" applyBorder="0" applyAlignment="0" applyProtection="0"/>
    <xf numFmtId="0" fontId="19" fillId="23" borderId="0" applyNumberFormat="0" applyBorder="0" applyAlignment="0" applyProtection="0"/>
    <xf numFmtId="0" fontId="19" fillId="28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29" fillId="35" borderId="0" applyNumberFormat="0" applyBorder="0" applyAlignment="0" applyProtection="0"/>
    <xf numFmtId="0" fontId="19" fillId="26" borderId="0" applyNumberFormat="0" applyBorder="0" applyAlignment="0" applyProtection="0"/>
    <xf numFmtId="0" fontId="19" fillId="3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20" fillId="37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130" fillId="41" borderId="0" applyNumberFormat="0" applyBorder="0" applyAlignment="0" applyProtection="0"/>
    <xf numFmtId="0" fontId="20" fillId="37" borderId="0" applyNumberFormat="0" applyBorder="0" applyAlignment="0" applyProtection="0"/>
    <xf numFmtId="0" fontId="20" fillId="42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30" fillId="43" borderId="0" applyNumberFormat="0" applyBorder="0" applyAlignment="0" applyProtection="0"/>
    <xf numFmtId="0" fontId="20" fillId="24" borderId="0" applyNumberFormat="0" applyBorder="0" applyAlignment="0" applyProtection="0"/>
    <xf numFmtId="0" fontId="20" fillId="30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130" fillId="44" borderId="0" applyNumberFormat="0" applyBorder="0" applyAlignment="0" applyProtection="0"/>
    <xf numFmtId="0" fontId="20" fillId="25" borderId="0" applyNumberFormat="0" applyBorder="0" applyAlignment="0" applyProtection="0"/>
    <xf numFmtId="0" fontId="20" fillId="32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130" fillId="45" borderId="0" applyNumberFormat="0" applyBorder="0" applyAlignment="0" applyProtection="0"/>
    <xf numFmtId="0" fontId="20" fillId="38" borderId="0" applyNumberFormat="0" applyBorder="0" applyAlignment="0" applyProtection="0"/>
    <xf numFmtId="0" fontId="20" fillId="46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30" fillId="47" borderId="0" applyNumberFormat="0" applyBorder="0" applyAlignment="0" applyProtection="0"/>
    <xf numFmtId="0" fontId="20" fillId="39" borderId="0" applyNumberFormat="0" applyBorder="0" applyAlignment="0" applyProtection="0"/>
    <xf numFmtId="0" fontId="20" fillId="48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30" fillId="49" borderId="0" applyNumberFormat="0" applyBorder="0" applyAlignment="0" applyProtection="0"/>
    <xf numFmtId="0" fontId="20" fillId="40" borderId="0" applyNumberFormat="0" applyBorder="0" applyAlignment="0" applyProtection="0"/>
    <xf numFmtId="0" fontId="20" fillId="5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51" borderId="0" applyNumberFormat="0" applyBorder="0" applyAlignment="0" applyProtection="0"/>
    <xf numFmtId="0" fontId="20" fillId="52" borderId="0" applyNumberFormat="0" applyBorder="0" applyAlignment="0" applyProtection="0"/>
    <xf numFmtId="0" fontId="20" fillId="53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54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176" fontId="0" fillId="0" borderId="3">
      <alignment/>
      <protection locked="0"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7" borderId="0" applyNumberFormat="0" applyBorder="0" applyAlignment="0" applyProtection="0"/>
    <xf numFmtId="10" fontId="44" fillId="0" borderId="0" applyNumberFormat="0" applyFill="0" applyBorder="0" applyAlignment="0">
      <protection/>
    </xf>
    <xf numFmtId="0" fontId="7" fillId="0" borderId="0">
      <alignment/>
      <protection/>
    </xf>
    <xf numFmtId="0" fontId="23" fillId="2" borderId="4" applyNumberFormat="0" applyAlignment="0" applyProtection="0"/>
    <xf numFmtId="0" fontId="28" fillId="55" borderId="5" applyNumberFormat="0" applyAlignment="0" applyProtection="0"/>
    <xf numFmtId="0" fontId="45" fillId="0" borderId="6">
      <alignment horizontal="left" vertical="center"/>
      <protection/>
    </xf>
    <xf numFmtId="41" fontId="3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43" fontId="36" fillId="0" borderId="0" applyFont="0" applyFill="0" applyBorder="0" applyAlignment="0" applyProtection="0"/>
    <xf numFmtId="3" fontId="47" fillId="0" borderId="0" applyFont="0" applyFill="0" applyBorder="0" applyAlignment="0" applyProtection="0"/>
    <xf numFmtId="176" fontId="48" fillId="9" borderId="3">
      <alignment/>
      <protection/>
    </xf>
    <xf numFmtId="179" fontId="42" fillId="0" borderId="0" applyFont="0" applyFill="0" applyBorder="0" applyAlignment="0" applyProtection="0"/>
    <xf numFmtId="179" fontId="42" fillId="0" borderId="0" applyFont="0" applyFill="0" applyBorder="0" applyAlignment="0" applyProtection="0"/>
    <xf numFmtId="179" fontId="42" fillId="0" borderId="0" applyFont="0" applyFill="0" applyBorder="0" applyAlignment="0" applyProtection="0"/>
    <xf numFmtId="179" fontId="42" fillId="0" borderId="0" applyFont="0" applyFill="0" applyBorder="0" applyAlignment="0" applyProtection="0"/>
    <xf numFmtId="179" fontId="42" fillId="0" borderId="0" applyFont="0" applyFill="0" applyBorder="0" applyAlignment="0" applyProtection="0"/>
    <xf numFmtId="179" fontId="42" fillId="0" borderId="0" applyFont="0" applyFill="0" applyBorder="0" applyAlignment="0" applyProtection="0"/>
    <xf numFmtId="179" fontId="42" fillId="0" borderId="0" applyFont="0" applyFill="0" applyBorder="0" applyAlignment="0" applyProtection="0"/>
    <xf numFmtId="179" fontId="42" fillId="0" borderId="0" applyFont="0" applyFill="0" applyBorder="0" applyAlignment="0" applyProtection="0"/>
    <xf numFmtId="179" fontId="42" fillId="0" borderId="0" applyFont="0" applyFill="0" applyBorder="0" applyAlignment="0" applyProtection="0"/>
    <xf numFmtId="179" fontId="42" fillId="0" borderId="0" applyFont="0" applyFill="0" applyBorder="0" applyAlignment="0" applyProtection="0"/>
    <xf numFmtId="179" fontId="42" fillId="0" borderId="0" applyFont="0" applyFill="0" applyBorder="0" applyAlignment="0" applyProtection="0"/>
    <xf numFmtId="179" fontId="42" fillId="0" borderId="0" applyFont="0" applyFill="0" applyBorder="0" applyAlignment="0" applyProtection="0"/>
    <xf numFmtId="179" fontId="42" fillId="0" borderId="0" applyFont="0" applyFill="0" applyBorder="0" applyAlignment="0" applyProtection="0"/>
    <xf numFmtId="179" fontId="42" fillId="0" borderId="0" applyFont="0" applyFill="0" applyBorder="0" applyAlignment="0" applyProtection="0"/>
    <xf numFmtId="179" fontId="42" fillId="0" borderId="0" applyFont="0" applyFill="0" applyBorder="0" applyAlignment="0" applyProtection="0"/>
    <xf numFmtId="179" fontId="42" fillId="0" borderId="0" applyFont="0" applyFill="0" applyBorder="0" applyAlignment="0" applyProtection="0"/>
    <xf numFmtId="179" fontId="42" fillId="0" borderId="0" applyFont="0" applyFill="0" applyBorder="0" applyAlignment="0" applyProtection="0"/>
    <xf numFmtId="179" fontId="42" fillId="0" borderId="0" applyFont="0" applyFill="0" applyBorder="0" applyAlignment="0" applyProtection="0"/>
    <xf numFmtId="179" fontId="42" fillId="0" borderId="0" applyFont="0" applyFill="0" applyBorder="0" applyAlignment="0" applyProtection="0"/>
    <xf numFmtId="179" fontId="42" fillId="0" borderId="0" applyFont="0" applyFill="0" applyBorder="0" applyAlignment="0" applyProtection="0"/>
    <xf numFmtId="179" fontId="42" fillId="0" borderId="0" applyFont="0" applyFill="0" applyBorder="0" applyAlignment="0" applyProtection="0"/>
    <xf numFmtId="179" fontId="42" fillId="0" borderId="0" applyFont="0" applyFill="0" applyBorder="0" applyAlignment="0" applyProtection="0"/>
    <xf numFmtId="179" fontId="42" fillId="0" borderId="0" applyFont="0" applyFill="0" applyBorder="0" applyAlignment="0" applyProtection="0"/>
    <xf numFmtId="179" fontId="42" fillId="0" borderId="0" applyFont="0" applyFill="0" applyBorder="0" applyAlignment="0" applyProtection="0"/>
    <xf numFmtId="179" fontId="42" fillId="0" borderId="0" applyFont="0" applyFill="0" applyBorder="0" applyAlignment="0" applyProtection="0"/>
    <xf numFmtId="179" fontId="42" fillId="0" borderId="0" applyFont="0" applyFill="0" applyBorder="0" applyAlignment="0" applyProtection="0"/>
    <xf numFmtId="179" fontId="42" fillId="0" borderId="0" applyFont="0" applyFill="0" applyBorder="0" applyAlignment="0" applyProtection="0"/>
    <xf numFmtId="179" fontId="42" fillId="0" borderId="0" applyFont="0" applyFill="0" applyBorder="0" applyAlignment="0" applyProtection="0"/>
    <xf numFmtId="179" fontId="42" fillId="0" borderId="0" applyFont="0" applyFill="0" applyBorder="0" applyAlignment="0" applyProtection="0"/>
    <xf numFmtId="179" fontId="42" fillId="0" borderId="0" applyFont="0" applyFill="0" applyBorder="0" applyAlignment="0" applyProtection="0"/>
    <xf numFmtId="179" fontId="42" fillId="0" borderId="0" applyFont="0" applyFill="0" applyBorder="0" applyAlignment="0" applyProtection="0"/>
    <xf numFmtId="179" fontId="42" fillId="0" borderId="0" applyFont="0" applyFill="0" applyBorder="0" applyAlignment="0" applyProtection="0"/>
    <xf numFmtId="179" fontId="42" fillId="0" borderId="0" applyFont="0" applyFill="0" applyBorder="0" applyAlignment="0" applyProtection="0"/>
    <xf numFmtId="179" fontId="42" fillId="0" borderId="0" applyFont="0" applyFill="0" applyBorder="0" applyAlignment="0" applyProtection="0"/>
    <xf numFmtId="179" fontId="42" fillId="0" borderId="0" applyFont="0" applyFill="0" applyBorder="0" applyAlignment="0" applyProtection="0"/>
    <xf numFmtId="179" fontId="42" fillId="0" borderId="0" applyFont="0" applyFill="0" applyBorder="0" applyAlignment="0" applyProtection="0"/>
    <xf numFmtId="179" fontId="42" fillId="0" borderId="0" applyFont="0" applyFill="0" applyBorder="0" applyAlignment="0" applyProtection="0"/>
    <xf numFmtId="179" fontId="42" fillId="0" borderId="0" applyFont="0" applyFill="0" applyBorder="0" applyAlignment="0" applyProtection="0"/>
    <xf numFmtId="179" fontId="42" fillId="0" borderId="0" applyFont="0" applyFill="0" applyBorder="0" applyAlignment="0" applyProtection="0"/>
    <xf numFmtId="179" fontId="42" fillId="0" borderId="0" applyFont="0" applyFill="0" applyBorder="0" applyAlignment="0" applyProtection="0"/>
    <xf numFmtId="179" fontId="42" fillId="0" borderId="0" applyFont="0" applyFill="0" applyBorder="0" applyAlignment="0" applyProtection="0"/>
    <xf numFmtId="179" fontId="42" fillId="0" borderId="0" applyFont="0" applyFill="0" applyBorder="0" applyAlignment="0" applyProtection="0"/>
    <xf numFmtId="179" fontId="42" fillId="0" borderId="0" applyFont="0" applyFill="0" applyBorder="0" applyAlignment="0" applyProtection="0"/>
    <xf numFmtId="179" fontId="42" fillId="0" borderId="0" applyFont="0" applyFill="0" applyBorder="0" applyAlignment="0" applyProtection="0"/>
    <xf numFmtId="179" fontId="42" fillId="0" borderId="0" applyFont="0" applyFill="0" applyBorder="0" applyAlignment="0" applyProtection="0"/>
    <xf numFmtId="179" fontId="42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47" fillId="0" borderId="0" applyFont="0" applyFill="0" applyBorder="0" applyAlignment="0" applyProtection="0"/>
    <xf numFmtId="0" fontId="46" fillId="0" borderId="0" applyFill="0" applyBorder="0" applyProtection="0">
      <alignment vertical="center"/>
    </xf>
    <xf numFmtId="0" fontId="47" fillId="0" borderId="0" applyFont="0" applyFill="0" applyBorder="0" applyAlignment="0" applyProtection="0"/>
    <xf numFmtId="0" fontId="46" fillId="0" borderId="0" applyFont="0" applyFill="0" applyBorder="0" applyAlignment="0" applyProtection="0"/>
    <xf numFmtId="14" fontId="49" fillId="0" borderId="0">
      <alignment vertical="top"/>
      <protection/>
    </xf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6" fillId="0" borderId="7" applyNumberFormat="0" applyFont="0" applyFill="0" applyAlignment="0" applyProtection="0"/>
    <xf numFmtId="0" fontId="50" fillId="0" borderId="0" applyNumberFormat="0" applyFill="0" applyBorder="0" applyAlignment="0" applyProtection="0"/>
    <xf numFmtId="169" fontId="51" fillId="0" borderId="0">
      <alignment vertical="top"/>
      <protection/>
    </xf>
    <xf numFmtId="169" fontId="51" fillId="0" borderId="0">
      <alignment vertical="top"/>
      <protection/>
    </xf>
    <xf numFmtId="38" fontId="51" fillId="0" borderId="0">
      <alignment vertical="top"/>
      <protection/>
    </xf>
    <xf numFmtId="183" fontId="0" fillId="0" borderId="0" applyFont="0" applyFill="0" applyBorder="0" applyAlignment="0" applyProtection="0"/>
    <xf numFmtId="183" fontId="49" fillId="0" borderId="0" applyFont="0" applyFill="0" applyBorder="0" applyAlignment="0" applyProtection="0"/>
    <xf numFmtId="37" fontId="36" fillId="0" borderId="0">
      <alignment/>
      <protection/>
    </xf>
    <xf numFmtId="0" fontId="32" fillId="0" borderId="0" applyNumberFormat="0" applyFill="0" applyBorder="0" applyAlignment="0" applyProtection="0"/>
    <xf numFmtId="184" fontId="52" fillId="0" borderId="0" applyFill="0" applyBorder="0" applyAlignment="0" applyProtection="0"/>
    <xf numFmtId="184" fontId="11" fillId="0" borderId="0" applyFill="0" applyBorder="0" applyAlignment="0" applyProtection="0"/>
    <xf numFmtId="184" fontId="53" fillId="0" borderId="0" applyFill="0" applyBorder="0" applyAlignment="0" applyProtection="0"/>
    <xf numFmtId="184" fontId="54" fillId="0" borderId="0" applyFill="0" applyBorder="0" applyAlignment="0" applyProtection="0"/>
    <xf numFmtId="184" fontId="55" fillId="0" borderId="0" applyFill="0" applyBorder="0" applyAlignment="0" applyProtection="0"/>
    <xf numFmtId="184" fontId="56" fillId="0" borderId="0" applyFill="0" applyBorder="0" applyAlignment="0" applyProtection="0"/>
    <xf numFmtId="184" fontId="57" fillId="0" borderId="0" applyFill="0" applyBorder="0" applyAlignment="0" applyProtection="0"/>
    <xf numFmtId="2" fontId="47" fillId="0" borderId="0" applyFont="0" applyFill="0" applyBorder="0" applyAlignment="0" applyProtection="0"/>
    <xf numFmtId="0" fontId="58" fillId="0" borderId="0">
      <alignment vertical="center"/>
      <protection/>
    </xf>
    <xf numFmtId="0" fontId="59" fillId="0" borderId="0" applyNumberFormat="0" applyFill="0" applyBorder="0" applyAlignment="0" applyProtection="0"/>
    <xf numFmtId="0" fontId="60" fillId="0" borderId="0" applyFill="0" applyBorder="0" applyProtection="0">
      <alignment horizontal="left"/>
    </xf>
    <xf numFmtId="0" fontId="35" fillId="3" borderId="0" applyNumberFormat="0" applyBorder="0" applyAlignment="0" applyProtection="0"/>
    <xf numFmtId="167" fontId="36" fillId="3" borderId="6" applyNumberFormat="0" applyFont="0" applyBorder="0" applyAlignment="0" applyProtection="0"/>
    <xf numFmtId="0" fontId="46" fillId="0" borderId="0" applyFont="0" applyFill="0" applyBorder="0" applyAlignment="0" applyProtection="0"/>
    <xf numFmtId="185" fontId="61" fillId="3" borderId="0" applyNumberFormat="0" applyFont="0" applyAlignment="0">
      <protection/>
    </xf>
    <xf numFmtId="0" fontId="62" fillId="0" borderId="0" applyProtection="0">
      <alignment horizontal="right"/>
    </xf>
    <xf numFmtId="0" fontId="63" fillId="0" borderId="0">
      <alignment vertical="top"/>
      <protection/>
    </xf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0" applyNumberFormat="0" applyFill="0" applyBorder="0" applyAlignment="0" applyProtection="0"/>
    <xf numFmtId="2" fontId="64" fillId="56" borderId="0" applyAlignment="0">
      <protection locked="0"/>
    </xf>
    <xf numFmtId="169" fontId="65" fillId="0" borderId="0">
      <alignment vertical="top"/>
      <protection/>
    </xf>
    <xf numFmtId="169" fontId="65" fillId="0" borderId="0">
      <alignment vertical="top"/>
      <protection/>
    </xf>
    <xf numFmtId="38" fontId="65" fillId="0" borderId="0">
      <alignment vertical="top"/>
      <protection/>
    </xf>
    <xf numFmtId="0" fontId="66" fillId="0" borderId="0" applyNumberFormat="0" applyFill="0" applyBorder="0" applyAlignment="0" applyProtection="0"/>
    <xf numFmtId="0" fontId="120" fillId="0" borderId="0">
      <alignment vertical="center" wrapText="1"/>
      <protection/>
    </xf>
    <xf numFmtId="176" fontId="58" fillId="0" borderId="0">
      <alignment/>
      <protection/>
    </xf>
    <xf numFmtId="0" fontId="36" fillId="0" borderId="0">
      <alignment/>
      <protection/>
    </xf>
    <xf numFmtId="0" fontId="67" fillId="0" borderId="0" applyNumberFormat="0" applyFill="0" applyBorder="0" applyAlignment="0" applyProtection="0"/>
    <xf numFmtId="186" fontId="68" fillId="0" borderId="6">
      <alignment horizontal="center" vertical="center" wrapText="1"/>
      <protection/>
    </xf>
    <xf numFmtId="0" fontId="21" fillId="10" borderId="4" applyNumberFormat="0" applyAlignment="0" applyProtection="0"/>
    <xf numFmtId="0" fontId="69" fillId="0" borderId="0" applyFill="0" applyBorder="0" applyProtection="0">
      <alignment vertical="center"/>
    </xf>
    <xf numFmtId="0" fontId="69" fillId="0" borderId="0" applyFill="0" applyBorder="0" applyProtection="0">
      <alignment vertical="center"/>
    </xf>
    <xf numFmtId="0" fontId="69" fillId="0" borderId="0" applyFill="0" applyBorder="0" applyProtection="0">
      <alignment vertical="center"/>
    </xf>
    <xf numFmtId="0" fontId="69" fillId="0" borderId="0" applyFill="0" applyBorder="0" applyProtection="0">
      <alignment vertical="center"/>
    </xf>
    <xf numFmtId="169" fontId="37" fillId="0" borderId="0">
      <alignment vertical="top"/>
      <protection/>
    </xf>
    <xf numFmtId="169" fontId="37" fillId="2" borderId="0">
      <alignment vertical="top"/>
      <protection/>
    </xf>
    <xf numFmtId="169" fontId="37" fillId="2" borderId="0">
      <alignment vertical="top"/>
      <protection/>
    </xf>
    <xf numFmtId="38" fontId="37" fillId="2" borderId="0">
      <alignment vertical="top"/>
      <protection/>
    </xf>
    <xf numFmtId="169" fontId="37" fillId="0" borderId="0">
      <alignment vertical="top"/>
      <protection/>
    </xf>
    <xf numFmtId="169" fontId="37" fillId="0" borderId="0">
      <alignment vertical="top"/>
      <protection/>
    </xf>
    <xf numFmtId="187" fontId="37" fillId="3" borderId="0">
      <alignment vertical="top"/>
      <protection/>
    </xf>
    <xf numFmtId="38" fontId="37" fillId="0" borderId="0">
      <alignment vertical="top"/>
      <protection/>
    </xf>
    <xf numFmtId="0" fontId="33" fillId="0" borderId="11" applyNumberFormat="0" applyFill="0" applyAlignment="0" applyProtection="0"/>
    <xf numFmtId="188" fontId="70" fillId="0" borderId="0" applyFont="0" applyFill="0" applyBorder="0" applyAlignment="0" applyProtection="0"/>
    <xf numFmtId="189" fontId="70" fillId="0" borderId="0" applyFont="0" applyFill="0" applyBorder="0" applyAlignment="0" applyProtection="0"/>
    <xf numFmtId="188" fontId="70" fillId="0" borderId="0" applyFont="0" applyFill="0" applyBorder="0" applyAlignment="0" applyProtection="0"/>
    <xf numFmtId="189" fontId="70" fillId="0" borderId="0" applyFont="0" applyFill="0" applyBorder="0" applyAlignment="0" applyProtection="0"/>
    <xf numFmtId="190" fontId="71" fillId="0" borderId="6">
      <alignment horizontal="right"/>
      <protection locked="0"/>
    </xf>
    <xf numFmtId="191" fontId="70" fillId="0" borderId="0" applyFont="0" applyFill="0" applyBorder="0" applyAlignment="0" applyProtection="0"/>
    <xf numFmtId="192" fontId="70" fillId="0" borderId="0" applyFont="0" applyFill="0" applyBorder="0" applyAlignment="0" applyProtection="0"/>
    <xf numFmtId="191" fontId="70" fillId="0" borderId="0" applyFont="0" applyFill="0" applyBorder="0" applyAlignment="0" applyProtection="0"/>
    <xf numFmtId="192" fontId="70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ill="0" applyBorder="0" applyProtection="0">
      <alignment vertical="center"/>
    </xf>
    <xf numFmtId="0" fontId="46" fillId="0" borderId="0" applyFont="0" applyFill="0" applyBorder="0" applyAlignment="0" applyProtection="0"/>
    <xf numFmtId="3" fontId="0" fillId="0" borderId="12" applyFont="0" applyBorder="0">
      <alignment horizontal="center" vertical="center"/>
      <protection/>
    </xf>
    <xf numFmtId="0" fontId="30" fillId="4" borderId="0" applyNumberFormat="0" applyBorder="0" applyAlignment="0" applyProtection="0"/>
    <xf numFmtId="0" fontId="42" fillId="0" borderId="13">
      <alignment/>
      <protection/>
    </xf>
    <xf numFmtId="0" fontId="72" fillId="0" borderId="0" applyNumberFormat="0" applyFill="0" applyBorder="0" applyAlignment="0" applyProtection="0"/>
    <xf numFmtId="193" fontId="0" fillId="0" borderId="0">
      <alignment/>
      <protection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>
      <alignment horizontal="right"/>
      <protection/>
    </xf>
    <xf numFmtId="0" fontId="0" fillId="0" borderId="0">
      <alignment/>
      <protection/>
    </xf>
    <xf numFmtId="0" fontId="74" fillId="0" borderId="0">
      <alignment/>
      <protection/>
    </xf>
    <xf numFmtId="0" fontId="46" fillId="0" borderId="0" applyFill="0" applyBorder="0" applyProtection="0">
      <alignment vertical="center"/>
    </xf>
    <xf numFmtId="0" fontId="75" fillId="0" borderId="0">
      <alignment/>
      <protection/>
    </xf>
    <xf numFmtId="0" fontId="36" fillId="0" borderId="0">
      <alignment/>
      <protection/>
    </xf>
    <xf numFmtId="0" fontId="13" fillId="0" borderId="0">
      <alignment/>
      <protection/>
    </xf>
    <xf numFmtId="0" fontId="19" fillId="57" borderId="14" applyNumberFormat="0" applyFont="0" applyAlignment="0" applyProtection="0"/>
    <xf numFmtId="194" fontId="0" fillId="0" borderId="0" applyFont="0" applyAlignment="0">
      <protection/>
    </xf>
    <xf numFmtId="195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36" fillId="0" borderId="0">
      <alignment/>
      <protection/>
    </xf>
    <xf numFmtId="197" fontId="36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22" fillId="2" borderId="15" applyNumberFormat="0" applyAlignment="0" applyProtection="0"/>
    <xf numFmtId="1" fontId="76" fillId="0" borderId="0" applyProtection="0">
      <alignment horizontal="right" vertical="center"/>
    </xf>
    <xf numFmtId="49" fontId="77" fillId="0" borderId="16" applyFill="0" applyProtection="0">
      <alignment vertical="center"/>
    </xf>
    <xf numFmtId="9" fontId="36" fillId="0" borderId="0" applyFont="0" applyFill="0" applyBorder="0" applyAlignment="0" applyProtection="0"/>
    <xf numFmtId="0" fontId="46" fillId="0" borderId="0" applyFill="0" applyBorder="0" applyProtection="0">
      <alignment vertical="center"/>
    </xf>
    <xf numFmtId="37" fontId="78" fillId="4" borderId="17">
      <alignment/>
      <protection/>
    </xf>
    <xf numFmtId="37" fontId="78" fillId="4" borderId="17">
      <alignment/>
      <protection/>
    </xf>
    <xf numFmtId="0" fontId="74" fillId="0" borderId="0" applyNumberFormat="0">
      <alignment horizontal="left"/>
      <protection/>
    </xf>
    <xf numFmtId="199" fontId="79" fillId="0" borderId="18" applyBorder="0">
      <alignment horizontal="right"/>
      <protection locked="0"/>
    </xf>
    <xf numFmtId="49" fontId="80" fillId="0" borderId="6" applyNumberFormat="0">
      <alignment horizontal="left" vertical="center"/>
      <protection/>
    </xf>
    <xf numFmtId="0" fontId="131" fillId="0" borderId="0">
      <alignment horizontal="right" vertical="center"/>
      <protection/>
    </xf>
    <xf numFmtId="0" fontId="132" fillId="0" borderId="0">
      <alignment horizontal="left" vertical="center"/>
      <protection/>
    </xf>
    <xf numFmtId="0" fontId="133" fillId="0" borderId="0">
      <alignment horizontal="left" vertical="top"/>
      <protection/>
    </xf>
    <xf numFmtId="0" fontId="133" fillId="0" borderId="0">
      <alignment horizontal="center" vertical="center"/>
      <protection/>
    </xf>
    <xf numFmtId="0" fontId="133" fillId="0" borderId="0">
      <alignment horizontal="center" vertical="center"/>
      <protection/>
    </xf>
    <xf numFmtId="0" fontId="133" fillId="0" borderId="0">
      <alignment horizontal="center" vertical="center"/>
      <protection/>
    </xf>
    <xf numFmtId="0" fontId="133" fillId="0" borderId="0">
      <alignment horizontal="left" vertical="center"/>
      <protection/>
    </xf>
    <xf numFmtId="0" fontId="133" fillId="0" borderId="0">
      <alignment horizontal="right" vertical="center"/>
      <protection/>
    </xf>
    <xf numFmtId="0" fontId="133" fillId="0" borderId="0">
      <alignment horizontal="center" vertical="center"/>
      <protection/>
    </xf>
    <xf numFmtId="0" fontId="133" fillId="0" borderId="0">
      <alignment horizontal="left" vertical="top"/>
      <protection/>
    </xf>
    <xf numFmtId="0" fontId="133" fillId="0" borderId="0">
      <alignment horizontal="right" vertical="center"/>
      <protection/>
    </xf>
    <xf numFmtId="0" fontId="133" fillId="0" borderId="0">
      <alignment horizontal="right" vertical="top"/>
      <protection/>
    </xf>
    <xf numFmtId="0" fontId="133" fillId="0" borderId="0">
      <alignment horizontal="left" vertical="center"/>
      <protection/>
    </xf>
    <xf numFmtId="0" fontId="133" fillId="0" borderId="0">
      <alignment horizontal="left" vertical="top"/>
      <protection/>
    </xf>
    <xf numFmtId="0" fontId="133" fillId="0" borderId="0">
      <alignment horizontal="left" vertical="top"/>
      <protection/>
    </xf>
    <xf numFmtId="0" fontId="134" fillId="0" borderId="0">
      <alignment horizontal="center" vertical="center"/>
      <protection/>
    </xf>
    <xf numFmtId="0" fontId="133" fillId="0" borderId="0">
      <alignment horizontal="center" vertical="top"/>
      <protection/>
    </xf>
    <xf numFmtId="0" fontId="135" fillId="0" borderId="0">
      <alignment horizontal="left" vertical="top"/>
      <protection/>
    </xf>
    <xf numFmtId="0" fontId="133" fillId="0" borderId="0">
      <alignment horizontal="left" vertical="top"/>
      <protection/>
    </xf>
    <xf numFmtId="0" fontId="135" fillId="0" borderId="0">
      <alignment horizontal="left" vertical="center"/>
      <protection/>
    </xf>
    <xf numFmtId="0" fontId="135" fillId="0" borderId="0">
      <alignment horizontal="left" vertical="top"/>
      <protection/>
    </xf>
    <xf numFmtId="0" fontId="81" fillId="0" borderId="19">
      <alignment vertical="center"/>
      <protection/>
    </xf>
    <xf numFmtId="4" fontId="82" fillId="4" borderId="15" applyNumberFormat="0" applyProtection="0">
      <alignment vertical="center"/>
    </xf>
    <xf numFmtId="4" fontId="83" fillId="4" borderId="15" applyNumberFormat="0" applyProtection="0">
      <alignment vertical="center"/>
    </xf>
    <xf numFmtId="4" fontId="82" fillId="4" borderId="15" applyNumberFormat="0" applyProtection="0">
      <alignment horizontal="left" vertical="center" indent="1"/>
    </xf>
    <xf numFmtId="4" fontId="82" fillId="4" borderId="15" applyNumberFormat="0" applyProtection="0">
      <alignment horizontal="left" vertical="center" indent="1"/>
    </xf>
    <xf numFmtId="0" fontId="36" fillId="6" borderId="15" applyNumberFormat="0" applyProtection="0">
      <alignment horizontal="left" vertical="center" indent="1"/>
    </xf>
    <xf numFmtId="4" fontId="82" fillId="7" borderId="15" applyNumberFormat="0" applyProtection="0">
      <alignment horizontal="right" vertical="center"/>
    </xf>
    <xf numFmtId="4" fontId="82" fillId="24" borderId="15" applyNumberFormat="0" applyProtection="0">
      <alignment horizontal="right" vertical="center"/>
    </xf>
    <xf numFmtId="4" fontId="82" fillId="52" borderId="15" applyNumberFormat="0" applyProtection="0">
      <alignment horizontal="right" vertical="center"/>
    </xf>
    <xf numFmtId="4" fontId="82" fillId="26" borderId="15" applyNumberFormat="0" applyProtection="0">
      <alignment horizontal="right" vertical="center"/>
    </xf>
    <xf numFmtId="4" fontId="82" fillId="40" borderId="15" applyNumberFormat="0" applyProtection="0">
      <alignment horizontal="right" vertical="center"/>
    </xf>
    <xf numFmtId="4" fontId="82" fillId="54" borderId="15" applyNumberFormat="0" applyProtection="0">
      <alignment horizontal="right" vertical="center"/>
    </xf>
    <xf numFmtId="4" fontId="82" fillId="53" borderId="15" applyNumberFormat="0" applyProtection="0">
      <alignment horizontal="right" vertical="center"/>
    </xf>
    <xf numFmtId="4" fontId="82" fillId="58" borderId="15" applyNumberFormat="0" applyProtection="0">
      <alignment horizontal="right" vertical="center"/>
    </xf>
    <xf numFmtId="4" fontId="82" fillId="25" borderId="15" applyNumberFormat="0" applyProtection="0">
      <alignment horizontal="right" vertical="center"/>
    </xf>
    <xf numFmtId="4" fontId="84" fillId="59" borderId="15" applyNumberFormat="0" applyProtection="0">
      <alignment horizontal="left" vertical="center" indent="1"/>
    </xf>
    <xf numFmtId="4" fontId="82" fillId="60" borderId="20" applyNumberFormat="0" applyProtection="0">
      <alignment horizontal="left" vertical="center" indent="1"/>
    </xf>
    <xf numFmtId="4" fontId="85" fillId="61" borderId="0" applyNumberFormat="0" applyProtection="0">
      <alignment horizontal="left" vertical="center" indent="1"/>
    </xf>
    <xf numFmtId="0" fontId="36" fillId="6" borderId="15" applyNumberFormat="0" applyProtection="0">
      <alignment horizontal="left" vertical="center" indent="1"/>
    </xf>
    <xf numFmtId="4" fontId="82" fillId="60" borderId="15" applyNumberFormat="0" applyProtection="0">
      <alignment horizontal="left" vertical="center" indent="1"/>
    </xf>
    <xf numFmtId="4" fontId="82" fillId="62" borderId="15" applyNumberFormat="0" applyProtection="0">
      <alignment horizontal="left" vertical="center" indent="1"/>
    </xf>
    <xf numFmtId="0" fontId="36" fillId="62" borderId="15" applyNumberFormat="0" applyProtection="0">
      <alignment horizontal="left" vertical="center" indent="1"/>
    </xf>
    <xf numFmtId="0" fontId="36" fillId="62" borderId="15" applyNumberFormat="0" applyProtection="0">
      <alignment horizontal="left" vertical="center" indent="1"/>
    </xf>
    <xf numFmtId="0" fontId="36" fillId="55" borderId="15" applyNumberFormat="0" applyProtection="0">
      <alignment horizontal="left" vertical="center" indent="1"/>
    </xf>
    <xf numFmtId="0" fontId="36" fillId="55" borderId="15" applyNumberFormat="0" applyProtection="0">
      <alignment horizontal="left" vertical="center" indent="1"/>
    </xf>
    <xf numFmtId="0" fontId="36" fillId="2" borderId="15" applyNumberFormat="0" applyProtection="0">
      <alignment horizontal="left" vertical="center" indent="1"/>
    </xf>
    <xf numFmtId="0" fontId="36" fillId="2" borderId="15" applyNumberFormat="0" applyProtection="0">
      <alignment horizontal="left" vertical="center" indent="1"/>
    </xf>
    <xf numFmtId="0" fontId="36" fillId="6" borderId="15" applyNumberFormat="0" applyProtection="0">
      <alignment horizontal="left" vertical="center" indent="1"/>
    </xf>
    <xf numFmtId="0" fontId="36" fillId="6" borderId="15" applyNumberFormat="0" applyProtection="0">
      <alignment horizontal="left" vertical="center" indent="1"/>
    </xf>
    <xf numFmtId="0" fontId="0" fillId="0" borderId="0">
      <alignment/>
      <protection/>
    </xf>
    <xf numFmtId="4" fontId="82" fillId="57" borderId="15" applyNumberFormat="0" applyProtection="0">
      <alignment vertical="center"/>
    </xf>
    <xf numFmtId="4" fontId="83" fillId="57" borderId="15" applyNumberFormat="0" applyProtection="0">
      <alignment vertical="center"/>
    </xf>
    <xf numFmtId="4" fontId="82" fillId="57" borderId="15" applyNumberFormat="0" applyProtection="0">
      <alignment horizontal="left" vertical="center" indent="1"/>
    </xf>
    <xf numFmtId="4" fontId="82" fillId="57" borderId="15" applyNumberFormat="0" applyProtection="0">
      <alignment horizontal="left" vertical="center" indent="1"/>
    </xf>
    <xf numFmtId="4" fontId="82" fillId="60" borderId="15" applyNumberFormat="0" applyProtection="0">
      <alignment horizontal="right" vertical="center"/>
    </xf>
    <xf numFmtId="4" fontId="83" fillId="60" borderId="15" applyNumberFormat="0" applyProtection="0">
      <alignment horizontal="right" vertical="center"/>
    </xf>
    <xf numFmtId="0" fontId="36" fillId="6" borderId="15" applyNumberFormat="0" applyProtection="0">
      <alignment horizontal="left" vertical="center" indent="1"/>
    </xf>
    <xf numFmtId="0" fontId="36" fillId="6" borderId="15" applyNumberFormat="0" applyProtection="0">
      <alignment horizontal="left" vertical="center" indent="1"/>
    </xf>
    <xf numFmtId="0" fontId="86" fillId="0" borderId="0">
      <alignment/>
      <protection/>
    </xf>
    <xf numFmtId="4" fontId="87" fillId="60" borderId="15" applyNumberFormat="0" applyProtection="0">
      <alignment horizontal="right" vertical="center"/>
    </xf>
    <xf numFmtId="0" fontId="49" fillId="0" borderId="0">
      <alignment horizontal="left" vertical="center" wrapText="1"/>
      <protection/>
    </xf>
    <xf numFmtId="0" fontId="36" fillId="0" borderId="0">
      <alignment/>
      <protection/>
    </xf>
    <xf numFmtId="0" fontId="13" fillId="0" borderId="0">
      <alignment/>
      <protection/>
    </xf>
    <xf numFmtId="0" fontId="88" fillId="0" borderId="0" applyBorder="0" applyProtection="0">
      <alignment vertical="center"/>
    </xf>
    <xf numFmtId="0" fontId="88" fillId="0" borderId="16" applyBorder="0" applyProtection="0">
      <alignment horizontal="right" vertical="center"/>
    </xf>
    <xf numFmtId="0" fontId="89" fillId="63" borderId="0" applyBorder="0" applyProtection="0">
      <alignment horizontal="centerContinuous" vertical="center"/>
    </xf>
    <xf numFmtId="0" fontId="89" fillId="64" borderId="16" applyBorder="0" applyProtection="0">
      <alignment horizontal="centerContinuous" vertical="center"/>
    </xf>
    <xf numFmtId="0" fontId="90" fillId="0" borderId="0">
      <alignment/>
      <protection/>
    </xf>
    <xf numFmtId="169" fontId="91" fillId="65" borderId="0">
      <alignment horizontal="right" vertical="top"/>
      <protection/>
    </xf>
    <xf numFmtId="169" fontId="91" fillId="65" borderId="0">
      <alignment horizontal="right" vertical="top"/>
      <protection/>
    </xf>
    <xf numFmtId="38" fontId="91" fillId="65" borderId="0">
      <alignment horizontal="right" vertical="top"/>
      <protection/>
    </xf>
    <xf numFmtId="0" fontId="75" fillId="0" borderId="0">
      <alignment/>
      <protection/>
    </xf>
    <xf numFmtId="0" fontId="92" fillId="0" borderId="0" applyFill="0" applyBorder="0" applyProtection="0">
      <alignment horizontal="left"/>
    </xf>
    <xf numFmtId="0" fontId="60" fillId="0" borderId="21" applyFill="0" applyBorder="0" applyProtection="0">
      <alignment horizontal="left" vertical="top"/>
    </xf>
    <xf numFmtId="0" fontId="9" fillId="0" borderId="0">
      <alignment horizontal="centerContinuous"/>
      <protection/>
    </xf>
    <xf numFmtId="0" fontId="93" fillId="0" borderId="21" applyFill="0" applyBorder="0" applyProtection="0">
      <alignment/>
    </xf>
    <xf numFmtId="0" fontId="93" fillId="0" borderId="0">
      <alignment/>
      <protection/>
    </xf>
    <xf numFmtId="0" fontId="94" fillId="0" borderId="0" applyFill="0" applyBorder="0" applyProtection="0">
      <alignment/>
    </xf>
    <xf numFmtId="0" fontId="95" fillId="0" borderId="0">
      <alignment/>
      <protection/>
    </xf>
    <xf numFmtId="0" fontId="29" fillId="0" borderId="0" applyNumberFormat="0" applyFill="0" applyBorder="0" applyAlignment="0" applyProtection="0"/>
    <xf numFmtId="0" fontId="27" fillId="0" borderId="22" applyNumberFormat="0" applyFill="0" applyAlignment="0" applyProtection="0"/>
    <xf numFmtId="0" fontId="96" fillId="0" borderId="7" applyFill="0" applyBorder="0" applyProtection="0">
      <alignment vertical="center"/>
    </xf>
    <xf numFmtId="0" fontId="97" fillId="0" borderId="0">
      <alignment horizontal="fill"/>
      <protection/>
    </xf>
    <xf numFmtId="0" fontId="36" fillId="0" borderId="0">
      <alignment/>
      <protection/>
    </xf>
    <xf numFmtId="0" fontId="34" fillId="0" borderId="0" applyNumberFormat="0" applyFill="0" applyBorder="0" applyAlignment="0" applyProtection="0"/>
    <xf numFmtId="0" fontId="98" fillId="0" borderId="16" applyBorder="0" applyProtection="0">
      <alignment horizontal="right"/>
    </xf>
    <xf numFmtId="0" fontId="130" fillId="66" borderId="0" applyNumberFormat="0" applyBorder="0" applyAlignment="0" applyProtection="0"/>
    <xf numFmtId="0" fontId="20" fillId="51" borderId="0" applyNumberFormat="0" applyBorder="0" applyAlignment="0" applyProtection="0"/>
    <xf numFmtId="0" fontId="20" fillId="67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130" fillId="68" borderId="0" applyNumberFormat="0" applyBorder="0" applyAlignment="0" applyProtection="0"/>
    <xf numFmtId="0" fontId="20" fillId="52" borderId="0" applyNumberFormat="0" applyBorder="0" applyAlignment="0" applyProtection="0"/>
    <xf numFmtId="0" fontId="20" fillId="69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130" fillId="70" borderId="0" applyNumberFormat="0" applyBorder="0" applyAlignment="0" applyProtection="0"/>
    <xf numFmtId="0" fontId="20" fillId="53" borderId="0" applyNumberFormat="0" applyBorder="0" applyAlignment="0" applyProtection="0"/>
    <xf numFmtId="0" fontId="20" fillId="71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130" fillId="72" borderId="0" applyNumberFormat="0" applyBorder="0" applyAlignment="0" applyProtection="0"/>
    <xf numFmtId="0" fontId="20" fillId="38" borderId="0" applyNumberFormat="0" applyBorder="0" applyAlignment="0" applyProtection="0"/>
    <xf numFmtId="0" fontId="20" fillId="46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30" fillId="73" borderId="0" applyNumberFormat="0" applyBorder="0" applyAlignment="0" applyProtection="0"/>
    <xf numFmtId="0" fontId="20" fillId="39" borderId="0" applyNumberFormat="0" applyBorder="0" applyAlignment="0" applyProtection="0"/>
    <xf numFmtId="0" fontId="20" fillId="48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30" fillId="74" borderId="0" applyNumberFormat="0" applyBorder="0" applyAlignment="0" applyProtection="0"/>
    <xf numFmtId="0" fontId="20" fillId="54" borderId="0" applyNumberFormat="0" applyBorder="0" applyAlignment="0" applyProtection="0"/>
    <xf numFmtId="0" fontId="20" fillId="75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176" fontId="0" fillId="0" borderId="3">
      <alignment/>
      <protection locked="0"/>
    </xf>
    <xf numFmtId="0" fontId="136" fillId="76" borderId="23" applyNumberFormat="0" applyAlignment="0" applyProtection="0"/>
    <xf numFmtId="0" fontId="21" fillId="10" borderId="4" applyNumberFormat="0" applyAlignment="0" applyProtection="0"/>
    <xf numFmtId="0" fontId="21" fillId="22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3" fontId="99" fillId="0" borderId="0">
      <alignment horizontal="center" vertical="center" textRotation="90" wrapText="1"/>
      <protection/>
    </xf>
    <xf numFmtId="200" fontId="0" fillId="0" borderId="6">
      <alignment vertical="top" wrapText="1"/>
      <protection/>
    </xf>
    <xf numFmtId="0" fontId="137" fillId="77" borderId="24" applyNumberFormat="0" applyAlignment="0" applyProtection="0"/>
    <xf numFmtId="0" fontId="22" fillId="2" borderId="15" applyNumberFormat="0" applyAlignment="0" applyProtection="0"/>
    <xf numFmtId="0" fontId="22" fillId="78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138" fillId="77" borderId="23" applyNumberFormat="0" applyAlignment="0" applyProtection="0"/>
    <xf numFmtId="0" fontId="23" fillId="2" borderId="4" applyNumberFormat="0" applyAlignment="0" applyProtection="0"/>
    <xf numFmtId="0" fontId="23" fillId="78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10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201" fontId="102" fillId="0" borderId="6">
      <alignment vertical="top" wrapText="1"/>
      <protection/>
    </xf>
    <xf numFmtId="4" fontId="103" fillId="0" borderId="6">
      <alignment horizontal="left" vertical="center"/>
      <protection/>
    </xf>
    <xf numFmtId="4" fontId="103" fillId="0" borderId="6">
      <alignment/>
      <protection/>
    </xf>
    <xf numFmtId="4" fontId="103" fillId="79" borderId="6">
      <alignment/>
      <protection/>
    </xf>
    <xf numFmtId="4" fontId="103" fillId="80" borderId="6">
      <alignment/>
      <protection/>
    </xf>
    <xf numFmtId="4" fontId="104" fillId="81" borderId="6">
      <alignment/>
      <protection/>
    </xf>
    <xf numFmtId="4" fontId="105" fillId="2" borderId="6">
      <alignment/>
      <protection/>
    </xf>
    <xf numFmtId="4" fontId="106" fillId="0" borderId="6">
      <alignment horizontal="center" wrapText="1"/>
      <protection/>
    </xf>
    <xf numFmtId="201" fontId="103" fillId="0" borderId="6">
      <alignment/>
      <protection/>
    </xf>
    <xf numFmtId="201" fontId="102" fillId="0" borderId="6">
      <alignment horizontal="center" vertical="center" wrapText="1"/>
      <protection/>
    </xf>
    <xf numFmtId="201" fontId="102" fillId="0" borderId="6">
      <alignment vertical="top" wrapText="1"/>
      <protection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19" fillId="0" borderId="0" applyFont="0" applyFill="0" applyBorder="0" applyAlignment="0" applyProtection="0"/>
    <xf numFmtId="202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39" fillId="0" borderId="0" applyFont="0" applyFill="0" applyBorder="0" applyAlignment="0" applyProtection="0"/>
    <xf numFmtId="0" fontId="14" fillId="0" borderId="0" applyBorder="0">
      <alignment horizontal="center" vertical="center" wrapText="1"/>
      <protection/>
    </xf>
    <xf numFmtId="0" fontId="140" fillId="0" borderId="25" applyNumberFormat="0" applyFill="0" applyAlignment="0" applyProtection="0"/>
    <xf numFmtId="0" fontId="121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141" fillId="0" borderId="26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142" fillId="0" borderId="27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14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5" fillId="0" borderId="28" applyBorder="0">
      <alignment horizontal="center" vertical="center" wrapText="1"/>
      <protection/>
    </xf>
    <xf numFmtId="0" fontId="15" fillId="0" borderId="28" applyBorder="0">
      <alignment horizontal="center" vertical="center" wrapText="1"/>
      <protection/>
    </xf>
    <xf numFmtId="176" fontId="48" fillId="9" borderId="3">
      <alignment/>
      <protection/>
    </xf>
    <xf numFmtId="4" fontId="16" fillId="4" borderId="6" applyBorder="0">
      <alignment horizontal="right"/>
      <protection/>
    </xf>
    <xf numFmtId="4" fontId="16" fillId="4" borderId="6" applyBorder="0">
      <alignment horizontal="right"/>
      <protection/>
    </xf>
    <xf numFmtId="49" fontId="109" fillId="0" borderId="0" applyBorder="0">
      <alignment vertical="center"/>
      <protection/>
    </xf>
    <xf numFmtId="0" fontId="143" fillId="0" borderId="29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3" fontId="48" fillId="0" borderId="6" applyBorder="0">
      <alignment vertical="center"/>
      <protection/>
    </xf>
    <xf numFmtId="0" fontId="72" fillId="0" borderId="2" applyNumberFormat="0" applyFill="0" applyAlignment="0" applyProtection="0"/>
    <xf numFmtId="0" fontId="72" fillId="0" borderId="2" applyNumberFormat="0" applyFill="0" applyAlignment="0" applyProtection="0"/>
    <xf numFmtId="0" fontId="72" fillId="0" borderId="2" applyNumberFormat="0" applyFill="0" applyAlignment="0" applyProtection="0"/>
    <xf numFmtId="0" fontId="72" fillId="0" borderId="2" applyNumberFormat="0" applyFill="0" applyAlignment="0" applyProtection="0"/>
    <xf numFmtId="0" fontId="72" fillId="0" borderId="2" applyNumberFormat="0" applyFill="0" applyAlignment="0" applyProtection="0"/>
    <xf numFmtId="0" fontId="72" fillId="0" borderId="2" applyNumberFormat="0" applyFill="0" applyAlignment="0" applyProtection="0"/>
    <xf numFmtId="0" fontId="72" fillId="0" borderId="2" applyNumberFormat="0" applyFill="0" applyAlignment="0" applyProtection="0"/>
    <xf numFmtId="0" fontId="72" fillId="0" borderId="2" applyNumberFormat="0" applyFill="0" applyAlignment="0" applyProtection="0"/>
    <xf numFmtId="0" fontId="72" fillId="0" borderId="2" applyNumberFormat="0" applyFill="0" applyAlignment="0" applyProtection="0"/>
    <xf numFmtId="0" fontId="72" fillId="0" borderId="2" applyNumberFormat="0" applyFill="0" applyAlignment="0" applyProtection="0"/>
    <xf numFmtId="0" fontId="144" fillId="82" borderId="30" applyNumberFormat="0" applyAlignment="0" applyProtection="0"/>
    <xf numFmtId="0" fontId="28" fillId="55" borderId="5" applyNumberFormat="0" applyAlignment="0" applyProtection="0"/>
    <xf numFmtId="0" fontId="28" fillId="83" borderId="5" applyNumberFormat="0" applyAlignment="0" applyProtection="0"/>
    <xf numFmtId="0" fontId="28" fillId="55" borderId="5" applyNumberFormat="0" applyAlignment="0" applyProtection="0"/>
    <xf numFmtId="0" fontId="28" fillId="55" borderId="5" applyNumberFormat="0" applyAlignment="0" applyProtection="0"/>
    <xf numFmtId="0" fontId="28" fillId="55" borderId="5" applyNumberFormat="0" applyAlignment="0" applyProtection="0"/>
    <xf numFmtId="0" fontId="28" fillId="55" borderId="5" applyNumberFormat="0" applyAlignment="0" applyProtection="0"/>
    <xf numFmtId="0" fontId="28" fillId="55" borderId="5" applyNumberFormat="0" applyAlignment="0" applyProtection="0"/>
    <xf numFmtId="0" fontId="28" fillId="55" borderId="5" applyNumberFormat="0" applyAlignment="0" applyProtection="0"/>
    <xf numFmtId="0" fontId="28" fillId="55" borderId="5" applyNumberFormat="0" applyAlignment="0" applyProtection="0"/>
    <xf numFmtId="0" fontId="28" fillId="55" borderId="5" applyNumberFormat="0" applyAlignment="0" applyProtection="0"/>
    <xf numFmtId="0" fontId="28" fillId="55" borderId="5" applyNumberFormat="0" applyAlignment="0" applyProtection="0"/>
    <xf numFmtId="0" fontId="28" fillId="55" borderId="5" applyNumberFormat="0" applyAlignment="0" applyProtection="0"/>
    <xf numFmtId="0" fontId="28" fillId="55" borderId="5" applyNumberFormat="0" applyAlignment="0" applyProtection="0"/>
    <xf numFmtId="0" fontId="28" fillId="55" borderId="5" applyNumberFormat="0" applyAlignment="0" applyProtection="0"/>
    <xf numFmtId="0" fontId="28" fillId="55" borderId="5" applyNumberFormat="0" applyAlignment="0" applyProtection="0"/>
    <xf numFmtId="0" fontId="28" fillId="55" borderId="5" applyNumberFormat="0" applyAlignment="0" applyProtection="0"/>
    <xf numFmtId="0" fontId="28" fillId="55" borderId="5" applyNumberFormat="0" applyAlignment="0" applyProtection="0"/>
    <xf numFmtId="0" fontId="28" fillId="55" borderId="5" applyNumberFormat="0" applyAlignment="0" applyProtection="0"/>
    <xf numFmtId="0" fontId="28" fillId="55" borderId="5" applyNumberFormat="0" applyAlignment="0" applyProtection="0"/>
    <xf numFmtId="0" fontId="28" fillId="55" borderId="5" applyNumberFormat="0" applyAlignment="0" applyProtection="0"/>
    <xf numFmtId="0" fontId="28" fillId="55" borderId="5" applyNumberFormat="0" applyAlignment="0" applyProtection="0"/>
    <xf numFmtId="0" fontId="28" fillId="55" borderId="5" applyNumberFormat="0" applyAlignment="0" applyProtection="0"/>
    <xf numFmtId="0" fontId="28" fillId="55" borderId="5" applyNumberFormat="0" applyAlignment="0" applyProtection="0"/>
    <xf numFmtId="0" fontId="28" fillId="55" borderId="5" applyNumberFormat="0" applyAlignment="0" applyProtection="0"/>
    <xf numFmtId="0" fontId="28" fillId="55" borderId="5" applyNumberFormat="0" applyAlignment="0" applyProtection="0"/>
    <xf numFmtId="0" fontId="0" fillId="0" borderId="0">
      <alignment wrapText="1"/>
      <protection/>
    </xf>
    <xf numFmtId="0" fontId="108" fillId="0" borderId="0">
      <alignment horizontal="center" vertical="top" wrapText="1"/>
      <protection/>
    </xf>
    <xf numFmtId="0" fontId="110" fillId="0" borderId="0">
      <alignment horizontal="centerContinuous" vertical="center" wrapText="1"/>
      <protection/>
    </xf>
    <xf numFmtId="0" fontId="72" fillId="3" borderId="0" applyFill="0">
      <alignment wrapText="1"/>
      <protection/>
    </xf>
    <xf numFmtId="0" fontId="72" fillId="3" borderId="0" applyFill="0">
      <alignment wrapText="1"/>
      <protection/>
    </xf>
    <xf numFmtId="0" fontId="72" fillId="3" borderId="0" applyFill="0">
      <alignment wrapText="1"/>
      <protection/>
    </xf>
    <xf numFmtId="0" fontId="72" fillId="3" borderId="0" applyFill="0">
      <alignment wrapText="1"/>
      <protection/>
    </xf>
    <xf numFmtId="0" fontId="72" fillId="3" borderId="0" applyFill="0">
      <alignment wrapText="1"/>
      <protection/>
    </xf>
    <xf numFmtId="0" fontId="72" fillId="3" borderId="0" applyFill="0">
      <alignment wrapText="1"/>
      <protection/>
    </xf>
    <xf numFmtId="0" fontId="72" fillId="3" borderId="0" applyFill="0">
      <alignment wrapText="1"/>
      <protection/>
    </xf>
    <xf numFmtId="0" fontId="72" fillId="3" borderId="0" applyFill="0">
      <alignment wrapText="1"/>
      <protection/>
    </xf>
    <xf numFmtId="0" fontId="72" fillId="3" borderId="0" applyFill="0">
      <alignment wrapText="1"/>
      <protection/>
    </xf>
    <xf numFmtId="0" fontId="72" fillId="3" borderId="0" applyFill="0">
      <alignment wrapText="1"/>
      <protection/>
    </xf>
    <xf numFmtId="0" fontId="72" fillId="3" borderId="0" applyFill="0">
      <alignment wrapText="1"/>
      <protection/>
    </xf>
    <xf numFmtId="0" fontId="72" fillId="3" borderId="0" applyFill="0">
      <alignment wrapText="1"/>
      <protection/>
    </xf>
    <xf numFmtId="0" fontId="72" fillId="3" borderId="0" applyFill="0">
      <alignment wrapText="1"/>
      <protection/>
    </xf>
    <xf numFmtId="0" fontId="72" fillId="3" borderId="0" applyFill="0">
      <alignment wrapText="1"/>
      <protection/>
    </xf>
    <xf numFmtId="0" fontId="72" fillId="3" borderId="0" applyFill="0">
      <alignment wrapText="1"/>
      <protection/>
    </xf>
    <xf numFmtId="0" fontId="72" fillId="3" borderId="0" applyFill="0">
      <alignment wrapText="1"/>
      <protection/>
    </xf>
    <xf numFmtId="0" fontId="72" fillId="3" borderId="0" applyFill="0">
      <alignment wrapText="1"/>
      <protection/>
    </xf>
    <xf numFmtId="0" fontId="72" fillId="3" borderId="0" applyFill="0">
      <alignment wrapText="1"/>
      <protection/>
    </xf>
    <xf numFmtId="0" fontId="72" fillId="3" borderId="0" applyFill="0">
      <alignment wrapText="1"/>
      <protection/>
    </xf>
    <xf numFmtId="0" fontId="72" fillId="3" borderId="0" applyFill="0">
      <alignment wrapText="1"/>
      <protection/>
    </xf>
    <xf numFmtId="0" fontId="72" fillId="3" borderId="0" applyFill="0">
      <alignment wrapText="1"/>
      <protection/>
    </xf>
    <xf numFmtId="0" fontId="72" fillId="3" borderId="0" applyFill="0">
      <alignment wrapText="1"/>
      <protection/>
    </xf>
    <xf numFmtId="0" fontId="72" fillId="3" borderId="0" applyFill="0">
      <alignment wrapText="1"/>
      <protection/>
    </xf>
    <xf numFmtId="0" fontId="72" fillId="3" borderId="0" applyFill="0">
      <alignment wrapText="1"/>
      <protection/>
    </xf>
    <xf numFmtId="0" fontId="72" fillId="3" borderId="0" applyFill="0">
      <alignment wrapText="1"/>
      <protection/>
    </xf>
    <xf numFmtId="0" fontId="72" fillId="3" borderId="0" applyFill="0">
      <alignment wrapText="1"/>
      <protection/>
    </xf>
    <xf numFmtId="0" fontId="72" fillId="3" borderId="0" applyFill="0">
      <alignment wrapText="1"/>
      <protection/>
    </xf>
    <xf numFmtId="0" fontId="72" fillId="3" borderId="0" applyFill="0">
      <alignment wrapText="1"/>
      <protection/>
    </xf>
    <xf numFmtId="0" fontId="72" fillId="3" borderId="0" applyFill="0">
      <alignment wrapText="1"/>
      <protection/>
    </xf>
    <xf numFmtId="0" fontId="72" fillId="3" borderId="0" applyFill="0">
      <alignment wrapText="1"/>
      <protection/>
    </xf>
    <xf numFmtId="0" fontId="72" fillId="3" borderId="0" applyFill="0">
      <alignment wrapText="1"/>
      <protection/>
    </xf>
    <xf numFmtId="0" fontId="72" fillId="3" borderId="0" applyFill="0">
      <alignment wrapText="1"/>
      <protection/>
    </xf>
    <xf numFmtId="0" fontId="72" fillId="3" borderId="0" applyFill="0">
      <alignment wrapText="1"/>
      <protection/>
    </xf>
    <xf numFmtId="0" fontId="72" fillId="3" borderId="0" applyFill="0">
      <alignment wrapText="1"/>
      <protection/>
    </xf>
    <xf numFmtId="0" fontId="72" fillId="3" borderId="0" applyFill="0">
      <alignment wrapText="1"/>
      <protection/>
    </xf>
    <xf numFmtId="0" fontId="72" fillId="3" borderId="0" applyFill="0">
      <alignment wrapText="1"/>
      <protection/>
    </xf>
    <xf numFmtId="0" fontId="72" fillId="3" borderId="0" applyFill="0">
      <alignment wrapText="1"/>
      <protection/>
    </xf>
    <xf numFmtId="0" fontId="72" fillId="3" borderId="0" applyFill="0">
      <alignment wrapText="1"/>
      <protection/>
    </xf>
    <xf numFmtId="0" fontId="72" fillId="3" borderId="0" applyFill="0">
      <alignment wrapText="1"/>
      <protection/>
    </xf>
    <xf numFmtId="0" fontId="72" fillId="3" borderId="0" applyFill="0">
      <alignment wrapText="1"/>
      <protection/>
    </xf>
    <xf numFmtId="0" fontId="72" fillId="3" borderId="0" applyFill="0">
      <alignment wrapText="1"/>
      <protection/>
    </xf>
    <xf numFmtId="0" fontId="72" fillId="3" borderId="0" applyFill="0">
      <alignment wrapText="1"/>
      <protection/>
    </xf>
    <xf numFmtId="0" fontId="72" fillId="3" borderId="0" applyFill="0">
      <alignment wrapText="1"/>
      <protection/>
    </xf>
    <xf numFmtId="0" fontId="72" fillId="3" borderId="0" applyFill="0">
      <alignment wrapText="1"/>
      <protection/>
    </xf>
    <xf numFmtId="0" fontId="72" fillId="3" borderId="0" applyFill="0">
      <alignment wrapText="1"/>
      <protection/>
    </xf>
    <xf numFmtId="0" fontId="72" fillId="3" borderId="0" applyFill="0">
      <alignment wrapText="1"/>
      <protection/>
    </xf>
    <xf numFmtId="0" fontId="72" fillId="3" borderId="0" applyFill="0">
      <alignment wrapText="1"/>
      <protection/>
    </xf>
    <xf numFmtId="0" fontId="72" fillId="3" borderId="0" applyFill="0">
      <alignment wrapText="1"/>
      <protection/>
    </xf>
    <xf numFmtId="0" fontId="72" fillId="3" borderId="0" applyFill="0">
      <alignment wrapText="1"/>
      <protection/>
    </xf>
    <xf numFmtId="0" fontId="72" fillId="3" borderId="0" applyFill="0">
      <alignment wrapText="1"/>
      <protection/>
    </xf>
    <xf numFmtId="0" fontId="72" fillId="3" borderId="0" applyFill="0">
      <alignment wrapText="1"/>
      <protection/>
    </xf>
    <xf numFmtId="0" fontId="72" fillId="3" borderId="0" applyFill="0">
      <alignment wrapText="1"/>
      <protection/>
    </xf>
    <xf numFmtId="0" fontId="72" fillId="3" borderId="0" applyFill="0">
      <alignment wrapText="1"/>
      <protection/>
    </xf>
    <xf numFmtId="0" fontId="72" fillId="3" borderId="0" applyFill="0">
      <alignment wrapText="1"/>
      <protection/>
    </xf>
    <xf numFmtId="203" fontId="104" fillId="3" borderId="6">
      <alignment wrapText="1"/>
      <protection/>
    </xf>
    <xf numFmtId="0" fontId="14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7" fontId="111" fillId="0" borderId="0">
      <alignment/>
      <protection/>
    </xf>
    <xf numFmtId="0" fontId="146" fillId="84" borderId="0" applyNumberFormat="0" applyBorder="0" applyAlignment="0" applyProtection="0"/>
    <xf numFmtId="0" fontId="30" fillId="4" borderId="0" applyNumberFormat="0" applyBorder="0" applyAlignment="0" applyProtection="0"/>
    <xf numFmtId="0" fontId="30" fillId="85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49" fontId="99" fillId="0" borderId="6">
      <alignment horizontal="right" vertical="top" wrapText="1"/>
      <protection/>
    </xf>
    <xf numFmtId="184" fontId="112" fillId="0" borderId="0">
      <alignment horizontal="right"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36" fillId="0" borderId="0">
      <alignment/>
      <protection/>
    </xf>
    <xf numFmtId="0" fontId="19" fillId="0" borderId="0">
      <alignment/>
      <protection/>
    </xf>
    <xf numFmtId="0" fontId="147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36" fillId="0" borderId="0">
      <alignment/>
      <protection/>
    </xf>
    <xf numFmtId="0" fontId="1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9" fillId="0" borderId="0">
      <alignment/>
      <protection/>
    </xf>
    <xf numFmtId="0" fontId="3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29" fillId="0" borderId="0">
      <alignment/>
      <protection/>
    </xf>
    <xf numFmtId="0" fontId="36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12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2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47" fillId="0" borderId="0">
      <alignment/>
      <protection/>
    </xf>
    <xf numFmtId="0" fontId="8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9" fillId="0" borderId="0">
      <alignment/>
      <protection/>
    </xf>
    <xf numFmtId="49" fontId="16" fillId="0" borderId="0" applyBorder="0">
      <alignment vertical="top"/>
      <protection/>
    </xf>
    <xf numFmtId="0" fontId="0" fillId="0" borderId="0">
      <alignment/>
      <protection/>
    </xf>
    <xf numFmtId="49" fontId="16" fillId="0" borderId="0" applyBorder="0">
      <alignment vertical="top"/>
      <protection/>
    </xf>
    <xf numFmtId="0" fontId="8" fillId="0" borderId="0">
      <alignment/>
      <protection/>
    </xf>
    <xf numFmtId="0" fontId="120" fillId="0" borderId="0">
      <alignment vertical="center" wrapText="1"/>
      <protection/>
    </xf>
    <xf numFmtId="1" fontId="113" fillId="0" borderId="6">
      <alignment horizontal="left" vertical="center"/>
      <protection/>
    </xf>
    <xf numFmtId="0" fontId="148" fillId="86" borderId="0" applyNumberFormat="0" applyBorder="0" applyAlignment="0" applyProtection="0"/>
    <xf numFmtId="0" fontId="31" fillId="7" borderId="0" applyNumberFormat="0" applyBorder="0" applyAlignment="0" applyProtection="0"/>
    <xf numFmtId="0" fontId="31" fillId="14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201" fontId="114" fillId="0" borderId="6">
      <alignment vertical="top"/>
      <protection/>
    </xf>
    <xf numFmtId="184" fontId="115" fillId="4" borderId="17" applyNumberFormat="0" applyBorder="0" applyAlignment="0">
      <protection locked="0"/>
    </xf>
    <xf numFmtId="0" fontId="14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87" borderId="31" applyNumberFormat="0" applyFont="0" applyAlignment="0" applyProtection="0"/>
    <xf numFmtId="0" fontId="0" fillId="57" borderId="14" applyNumberFormat="0" applyFont="0" applyAlignment="0" applyProtection="0"/>
    <xf numFmtId="0" fontId="0" fillId="57" borderId="14" applyNumberFormat="0" applyFont="0" applyAlignment="0" applyProtection="0"/>
    <xf numFmtId="0" fontId="0" fillId="57" borderId="14" applyNumberFormat="0" applyFont="0" applyAlignment="0" applyProtection="0"/>
    <xf numFmtId="0" fontId="0" fillId="57" borderId="14" applyNumberFormat="0" applyFont="0" applyAlignment="0" applyProtection="0"/>
    <xf numFmtId="0" fontId="0" fillId="57" borderId="14" applyNumberFormat="0" applyFont="0" applyAlignment="0" applyProtection="0"/>
    <xf numFmtId="0" fontId="0" fillId="57" borderId="14" applyNumberFormat="0" applyFont="0" applyAlignment="0" applyProtection="0"/>
    <xf numFmtId="0" fontId="0" fillId="57" borderId="14" applyNumberFormat="0" applyFont="0" applyAlignment="0" applyProtection="0"/>
    <xf numFmtId="0" fontId="0" fillId="57" borderId="14" applyNumberFormat="0" applyFont="0" applyAlignment="0" applyProtection="0"/>
    <xf numFmtId="0" fontId="0" fillId="57" borderId="14" applyNumberFormat="0" applyFont="0" applyAlignment="0" applyProtection="0"/>
    <xf numFmtId="0" fontId="0" fillId="57" borderId="14" applyNumberFormat="0" applyFont="0" applyAlignment="0" applyProtection="0"/>
    <xf numFmtId="0" fontId="0" fillId="57" borderId="14" applyNumberFormat="0" applyFont="0" applyAlignment="0" applyProtection="0"/>
    <xf numFmtId="0" fontId="0" fillId="57" borderId="14" applyNumberFormat="0" applyFont="0" applyAlignment="0" applyProtection="0"/>
    <xf numFmtId="0" fontId="36" fillId="57" borderId="14" applyNumberFormat="0" applyFont="0" applyAlignment="0" applyProtection="0"/>
    <xf numFmtId="0" fontId="36" fillId="57" borderId="14" applyNumberFormat="0" applyFont="0" applyAlignment="0" applyProtection="0"/>
    <xf numFmtId="0" fontId="36" fillId="57" borderId="14" applyNumberFormat="0" applyFont="0" applyAlignment="0" applyProtection="0"/>
    <xf numFmtId="0" fontId="36" fillId="57" borderId="14" applyNumberFormat="0" applyFont="0" applyAlignment="0" applyProtection="0"/>
    <xf numFmtId="0" fontId="36" fillId="57" borderId="14" applyNumberFormat="0" applyFont="0" applyAlignment="0" applyProtection="0"/>
    <xf numFmtId="0" fontId="36" fillId="57" borderId="14" applyNumberFormat="0" applyFont="0" applyAlignment="0" applyProtection="0"/>
    <xf numFmtId="0" fontId="36" fillId="57" borderId="14" applyNumberFormat="0" applyFont="0" applyAlignment="0" applyProtection="0"/>
    <xf numFmtId="0" fontId="36" fillId="88" borderId="14" applyNumberFormat="0" applyAlignment="0" applyProtection="0"/>
    <xf numFmtId="0" fontId="36" fillId="57" borderId="14" applyNumberFormat="0" applyFont="0" applyAlignment="0" applyProtection="0"/>
    <xf numFmtId="0" fontId="36" fillId="57" borderId="14" applyNumberFormat="0" applyFont="0" applyAlignment="0" applyProtection="0"/>
    <xf numFmtId="0" fontId="36" fillId="57" borderId="14" applyNumberFormat="0" applyFont="0" applyAlignment="0" applyProtection="0"/>
    <xf numFmtId="0" fontId="36" fillId="57" borderId="14" applyNumberFormat="0" applyFont="0" applyAlignment="0" applyProtection="0"/>
    <xf numFmtId="0" fontId="36" fillId="57" borderId="14" applyNumberFormat="0" applyFont="0" applyAlignment="0" applyProtection="0"/>
    <xf numFmtId="0" fontId="36" fillId="57" borderId="14" applyNumberFormat="0" applyFont="0" applyAlignment="0" applyProtection="0"/>
    <xf numFmtId="0" fontId="36" fillId="57" borderId="14" applyNumberFormat="0" applyFont="0" applyAlignment="0" applyProtection="0"/>
    <xf numFmtId="0" fontId="36" fillId="57" borderId="14" applyNumberFormat="0" applyFont="0" applyAlignment="0" applyProtection="0"/>
    <xf numFmtId="0" fontId="36" fillId="57" borderId="14" applyNumberFormat="0" applyFont="0" applyAlignment="0" applyProtection="0"/>
    <xf numFmtId="0" fontId="36" fillId="57" borderId="14" applyNumberFormat="0" applyFont="0" applyAlignment="0" applyProtection="0"/>
    <xf numFmtId="0" fontId="36" fillId="57" borderId="14" applyNumberFormat="0" applyFont="0" applyAlignment="0" applyProtection="0"/>
    <xf numFmtId="0" fontId="36" fillId="57" borderId="14" applyNumberFormat="0" applyFont="0" applyAlignment="0" applyProtection="0"/>
    <xf numFmtId="0" fontId="36" fillId="57" borderId="14" applyNumberFormat="0" applyFont="0" applyAlignment="0" applyProtection="0"/>
    <xf numFmtId="0" fontId="36" fillId="57" borderId="14" applyNumberFormat="0" applyFont="0" applyAlignment="0" applyProtection="0"/>
    <xf numFmtId="0" fontId="36" fillId="57" borderId="14" applyNumberFormat="0" applyFont="0" applyAlignment="0" applyProtection="0"/>
    <xf numFmtId="0" fontId="36" fillId="57" borderId="14" applyNumberFormat="0" applyFont="0" applyAlignment="0" applyProtection="0"/>
    <xf numFmtId="0" fontId="36" fillId="57" borderId="14" applyNumberFormat="0" applyFont="0" applyAlignment="0" applyProtection="0"/>
    <xf numFmtId="0" fontId="36" fillId="57" borderId="14" applyNumberFormat="0" applyFont="0" applyAlignment="0" applyProtection="0"/>
    <xf numFmtId="0" fontId="36" fillId="57" borderId="14" applyNumberFormat="0" applyFont="0" applyAlignment="0" applyProtection="0"/>
    <xf numFmtId="0" fontId="36" fillId="57" borderId="14" applyNumberFormat="0" applyFont="0" applyAlignment="0" applyProtection="0"/>
    <xf numFmtId="0" fontId="36" fillId="57" borderId="14" applyNumberFormat="0" applyFont="0" applyAlignment="0" applyProtection="0"/>
    <xf numFmtId="0" fontId="36" fillId="57" borderId="14" applyNumberFormat="0" applyFont="0" applyAlignment="0" applyProtection="0"/>
    <xf numFmtId="0" fontId="36" fillId="57" borderId="14" applyNumberFormat="0" applyFont="0" applyAlignment="0" applyProtection="0"/>
    <xf numFmtId="0" fontId="36" fillId="57" borderId="14" applyNumberFormat="0" applyFont="0" applyAlignment="0" applyProtection="0"/>
    <xf numFmtId="0" fontId="36" fillId="57" borderId="14" applyNumberFormat="0" applyFont="0" applyAlignment="0" applyProtection="0"/>
    <xf numFmtId="0" fontId="36" fillId="57" borderId="14" applyNumberFormat="0" applyFont="0" applyAlignment="0" applyProtection="0"/>
    <xf numFmtId="0" fontId="36" fillId="57" borderId="14" applyNumberFormat="0" applyFont="0" applyAlignment="0" applyProtection="0"/>
    <xf numFmtId="0" fontId="36" fillId="57" borderId="14" applyNumberFormat="0" applyFont="0" applyAlignment="0" applyProtection="0"/>
    <xf numFmtId="0" fontId="36" fillId="57" borderId="14" applyNumberFormat="0" applyFont="0" applyAlignment="0" applyProtection="0"/>
    <xf numFmtId="0" fontId="36" fillId="57" borderId="14" applyNumberFormat="0" applyFont="0" applyAlignment="0" applyProtection="0"/>
    <xf numFmtId="0" fontId="36" fillId="57" borderId="14" applyNumberFormat="0" applyFont="0" applyAlignment="0" applyProtection="0"/>
    <xf numFmtId="0" fontId="36" fillId="57" borderId="14" applyNumberFormat="0" applyFont="0" applyAlignment="0" applyProtection="0"/>
    <xf numFmtId="0" fontId="36" fillId="57" borderId="14" applyNumberFormat="0" applyFont="0" applyAlignment="0" applyProtection="0"/>
    <xf numFmtId="0" fontId="36" fillId="57" borderId="14" applyNumberFormat="0" applyFont="0" applyAlignment="0" applyProtection="0"/>
    <xf numFmtId="0" fontId="36" fillId="57" borderId="14" applyNumberFormat="0" applyFont="0" applyAlignment="0" applyProtection="0"/>
    <xf numFmtId="0" fontId="36" fillId="57" borderId="14" applyNumberFormat="0" applyFont="0" applyAlignment="0" applyProtection="0"/>
    <xf numFmtId="0" fontId="36" fillId="57" borderId="14" applyNumberFormat="0" applyFont="0" applyAlignment="0" applyProtection="0"/>
    <xf numFmtId="0" fontId="36" fillId="57" borderId="14" applyNumberFormat="0" applyFont="0" applyAlignment="0" applyProtection="0"/>
    <xf numFmtId="0" fontId="36" fillId="57" borderId="14" applyNumberFormat="0" applyFont="0" applyAlignment="0" applyProtection="0"/>
    <xf numFmtId="0" fontId="36" fillId="57" borderId="14" applyNumberFormat="0" applyFont="0" applyAlignment="0" applyProtection="0"/>
    <xf numFmtId="0" fontId="36" fillId="57" borderId="14" applyNumberFormat="0" applyFont="0" applyAlignment="0" applyProtection="0"/>
    <xf numFmtId="0" fontId="36" fillId="57" borderId="14" applyNumberFormat="0" applyFont="0" applyAlignment="0" applyProtection="0"/>
    <xf numFmtId="0" fontId="36" fillId="57" borderId="14" applyNumberFormat="0" applyFont="0" applyAlignment="0" applyProtection="0"/>
    <xf numFmtId="0" fontId="36" fillId="57" borderId="14" applyNumberFormat="0" applyFont="0" applyAlignment="0" applyProtection="0"/>
    <xf numFmtId="0" fontId="36" fillId="57" borderId="14" applyNumberFormat="0" applyFont="0" applyAlignment="0" applyProtection="0"/>
    <xf numFmtId="0" fontId="36" fillId="57" borderId="14" applyNumberFormat="0" applyFont="0" applyAlignment="0" applyProtection="0"/>
    <xf numFmtId="0" fontId="36" fillId="57" borderId="14" applyNumberFormat="0" applyFont="0" applyAlignment="0" applyProtection="0"/>
    <xf numFmtId="0" fontId="36" fillId="57" borderId="14" applyNumberFormat="0" applyFont="0" applyAlignment="0" applyProtection="0"/>
    <xf numFmtId="0" fontId="36" fillId="57" borderId="14" applyNumberFormat="0" applyFont="0" applyAlignment="0" applyProtection="0"/>
    <xf numFmtId="0" fontId="36" fillId="57" borderId="14" applyNumberFormat="0" applyFont="0" applyAlignment="0" applyProtection="0"/>
    <xf numFmtId="0" fontId="36" fillId="57" borderId="14" applyNumberFormat="0" applyFont="0" applyAlignment="0" applyProtection="0"/>
    <xf numFmtId="0" fontId="36" fillId="57" borderId="14" applyNumberFormat="0" applyFont="0" applyAlignment="0" applyProtection="0"/>
    <xf numFmtId="0" fontId="36" fillId="57" borderId="14" applyNumberFormat="0" applyFont="0" applyAlignment="0" applyProtection="0"/>
    <xf numFmtId="0" fontId="36" fillId="57" borderId="14" applyNumberFormat="0" applyFont="0" applyAlignment="0" applyProtection="0"/>
    <xf numFmtId="0" fontId="36" fillId="57" borderId="14" applyNumberFormat="0" applyFont="0" applyAlignment="0" applyProtection="0"/>
    <xf numFmtId="0" fontId="36" fillId="57" borderId="14" applyNumberFormat="0" applyFont="0" applyAlignment="0" applyProtection="0"/>
    <xf numFmtId="49" fontId="104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116" fillId="0" borderId="6">
      <alignment/>
      <protection/>
    </xf>
    <xf numFmtId="0" fontId="0" fillId="0" borderId="6" applyNumberFormat="0" applyFont="0" applyFill="0" applyAlignment="0" applyProtection="0"/>
    <xf numFmtId="3" fontId="117" fillId="89" borderId="1">
      <alignment horizontal="justify" vertical="center"/>
      <protection/>
    </xf>
    <xf numFmtId="0" fontId="150" fillId="0" borderId="32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13" fillId="0" borderId="0">
      <alignment/>
      <protection/>
    </xf>
    <xf numFmtId="169" fontId="11" fillId="0" borderId="0">
      <alignment vertical="top"/>
      <protection/>
    </xf>
    <xf numFmtId="169" fontId="11" fillId="0" borderId="0">
      <alignment vertical="top"/>
      <protection/>
    </xf>
    <xf numFmtId="38" fontId="11" fillId="0" borderId="0">
      <alignment vertical="top"/>
      <protection/>
    </xf>
    <xf numFmtId="0" fontId="13" fillId="0" borderId="0">
      <alignment/>
      <protection/>
    </xf>
    <xf numFmtId="169" fontId="11" fillId="0" borderId="0">
      <alignment vertical="top"/>
      <protection/>
    </xf>
    <xf numFmtId="49" fontId="151" fillId="90" borderId="33" applyBorder="0" applyProtection="0">
      <alignment horizontal="left" vertical="center"/>
    </xf>
    <xf numFmtId="49" fontId="112" fillId="0" borderId="0">
      <alignment/>
      <protection/>
    </xf>
    <xf numFmtId="49" fontId="118" fillId="0" borderId="0">
      <alignment vertical="top"/>
      <protection/>
    </xf>
    <xf numFmtId="184" fontId="72" fillId="0" borderId="0" applyFill="0" applyBorder="0" applyAlignment="0" applyProtection="0"/>
    <xf numFmtId="184" fontId="72" fillId="0" borderId="0" applyFill="0" applyBorder="0" applyAlignment="0" applyProtection="0"/>
    <xf numFmtId="184" fontId="72" fillId="0" borderId="0" applyFill="0" applyBorder="0" applyAlignment="0" applyProtection="0"/>
    <xf numFmtId="184" fontId="72" fillId="0" borderId="0" applyFill="0" applyBorder="0" applyAlignment="0" applyProtection="0"/>
    <xf numFmtId="184" fontId="72" fillId="0" borderId="0" applyFill="0" applyBorder="0" applyAlignment="0" applyProtection="0"/>
    <xf numFmtId="184" fontId="72" fillId="0" borderId="0" applyFill="0" applyBorder="0" applyAlignment="0" applyProtection="0"/>
    <xf numFmtId="184" fontId="72" fillId="0" borderId="0" applyFill="0" applyBorder="0" applyAlignment="0" applyProtection="0"/>
    <xf numFmtId="184" fontId="72" fillId="0" borderId="0" applyFill="0" applyBorder="0" applyAlignment="0" applyProtection="0"/>
    <xf numFmtId="184" fontId="72" fillId="0" borderId="0" applyFill="0" applyBorder="0" applyAlignment="0" applyProtection="0"/>
    <xf numFmtId="0" fontId="15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9" fontId="72" fillId="0" borderId="0">
      <alignment horizontal="center"/>
      <protection/>
    </xf>
    <xf numFmtId="49" fontId="72" fillId="0" borderId="0">
      <alignment horizontal="center"/>
      <protection/>
    </xf>
    <xf numFmtId="49" fontId="72" fillId="0" borderId="0">
      <alignment horizontal="center"/>
      <protection/>
    </xf>
    <xf numFmtId="49" fontId="72" fillId="0" borderId="0">
      <alignment horizontal="center"/>
      <protection/>
    </xf>
    <xf numFmtId="49" fontId="72" fillId="0" borderId="0">
      <alignment horizontal="center"/>
      <protection/>
    </xf>
    <xf numFmtId="49" fontId="72" fillId="0" borderId="0">
      <alignment horizontal="center"/>
      <protection/>
    </xf>
    <xf numFmtId="49" fontId="72" fillId="0" borderId="0">
      <alignment horizontal="center"/>
      <protection/>
    </xf>
    <xf numFmtId="49" fontId="72" fillId="0" borderId="0">
      <alignment horizontal="center"/>
      <protection/>
    </xf>
    <xf numFmtId="49" fontId="72" fillId="0" borderId="0">
      <alignment horizontal="center"/>
      <protection/>
    </xf>
    <xf numFmtId="49" fontId="72" fillId="0" borderId="0">
      <alignment horizontal="center"/>
      <protection/>
    </xf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" fontId="72" fillId="0" borderId="0" applyFill="0" applyBorder="0" applyAlignment="0" applyProtection="0"/>
    <xf numFmtId="2" fontId="72" fillId="0" borderId="0" applyFill="0" applyBorder="0" applyAlignment="0" applyProtection="0"/>
    <xf numFmtId="2" fontId="72" fillId="0" borderId="0" applyFill="0" applyBorder="0" applyAlignment="0" applyProtection="0"/>
    <xf numFmtId="2" fontId="72" fillId="0" borderId="0" applyFill="0" applyBorder="0" applyAlignment="0" applyProtection="0"/>
    <xf numFmtId="2" fontId="72" fillId="0" borderId="0" applyFill="0" applyBorder="0" applyAlignment="0" applyProtection="0"/>
    <xf numFmtId="2" fontId="72" fillId="0" borderId="0" applyFill="0" applyBorder="0" applyAlignment="0" applyProtection="0"/>
    <xf numFmtId="2" fontId="72" fillId="0" borderId="0" applyFill="0" applyBorder="0" applyAlignment="0" applyProtection="0"/>
    <xf numFmtId="2" fontId="72" fillId="0" borderId="0" applyFill="0" applyBorder="0" applyAlignment="0" applyProtection="0"/>
    <xf numFmtId="2" fontId="72" fillId="0" borderId="0" applyFill="0" applyBorder="0" applyAlignment="0" applyProtection="0"/>
    <xf numFmtId="2" fontId="7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6" fontId="119" fillId="0" borderId="0" applyFont="0" applyFill="0" applyBorder="0" applyAlignment="0" applyProtection="0"/>
    <xf numFmtId="207" fontId="36" fillId="0" borderId="0" applyFont="0" applyFill="0" applyBorder="0" applyAlignment="0" applyProtection="0"/>
    <xf numFmtId="206" fontId="119" fillId="0" borderId="0" applyFont="0" applyFill="0" applyBorder="0" applyAlignment="0" applyProtection="0"/>
    <xf numFmtId="0" fontId="36" fillId="0" borderId="0" applyFont="0" applyFill="0" applyBorder="0" applyAlignment="0" applyProtection="0"/>
    <xf numFmtId="43" fontId="19" fillId="0" borderId="0" applyFont="0" applyFill="0" applyBorder="0" applyAlignment="0" applyProtection="0"/>
    <xf numFmtId="208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208" fontId="3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209" fontId="119" fillId="0" borderId="0" applyFont="0" applyFill="0" applyBorder="0" applyAlignment="0" applyProtection="0"/>
    <xf numFmtId="43" fontId="0" fillId="0" borderId="0" applyFont="0" applyFill="0" applyBorder="0" applyAlignment="0" applyProtection="0"/>
    <xf numFmtId="205" fontId="36" fillId="0" borderId="0" applyFont="0" applyFill="0" applyBorder="0" applyAlignment="0" applyProtection="0"/>
    <xf numFmtId="205" fontId="36" fillId="0" borderId="0" applyFont="0" applyFill="0" applyBorder="0" applyAlignment="0" applyProtection="0"/>
    <xf numFmtId="205" fontId="36" fillId="0" borderId="0" applyFont="0" applyFill="0" applyBorder="0" applyAlignment="0" applyProtection="0"/>
    <xf numFmtId="205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209" fontId="119" fillId="0" borderId="0" applyFont="0" applyFill="0" applyBorder="0" applyAlignment="0" applyProtection="0"/>
    <xf numFmtId="209" fontId="119" fillId="0" borderId="0" applyFont="0" applyFill="0" applyBorder="0" applyAlignment="0" applyProtection="0"/>
    <xf numFmtId="209" fontId="119" fillId="0" borderId="0" applyFont="0" applyFill="0" applyBorder="0" applyAlignment="0" applyProtection="0"/>
    <xf numFmtId="209" fontId="11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1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29" fillId="0" borderId="0" applyFont="0" applyFill="0" applyBorder="0" applyAlignment="0" applyProtection="0"/>
    <xf numFmtId="208" fontId="36" fillId="0" borderId="0" applyFont="0" applyFill="0" applyBorder="0" applyAlignment="0" applyProtection="0"/>
    <xf numFmtId="43" fontId="129" fillId="0" borderId="0" applyFont="0" applyFill="0" applyBorder="0" applyAlignment="0" applyProtection="0"/>
    <xf numFmtId="210" fontId="0" fillId="0" borderId="0" applyFont="0" applyFill="0" applyBorder="0" applyAlignment="0" applyProtection="0"/>
    <xf numFmtId="4" fontId="16" fillId="3" borderId="0" applyBorder="0">
      <alignment horizontal="right"/>
      <protection/>
    </xf>
    <xf numFmtId="4" fontId="16" fillId="3" borderId="0" applyBorder="0">
      <alignment horizontal="right"/>
      <protection/>
    </xf>
    <xf numFmtId="4" fontId="16" fillId="3" borderId="0" applyFont="0" applyBorder="0">
      <alignment horizontal="right"/>
      <protection/>
    </xf>
    <xf numFmtId="4" fontId="16" fillId="3" borderId="0" applyBorder="0">
      <alignment horizontal="right"/>
      <protection/>
    </xf>
    <xf numFmtId="4" fontId="16" fillId="10" borderId="34" applyBorder="0">
      <alignment horizontal="right"/>
      <protection/>
    </xf>
    <xf numFmtId="4" fontId="16" fillId="3" borderId="34" applyBorder="0">
      <alignment horizontal="right"/>
      <protection/>
    </xf>
    <xf numFmtId="4" fontId="16" fillId="3" borderId="6" applyFont="0" applyBorder="0">
      <alignment horizontal="right"/>
      <protection/>
    </xf>
    <xf numFmtId="0" fontId="153" fillId="91" borderId="0" applyNumberFormat="0" applyBorder="0" applyAlignment="0" applyProtection="0"/>
    <xf numFmtId="0" fontId="35" fillId="3" borderId="0" applyNumberFormat="0" applyBorder="0" applyAlignment="0" applyProtection="0"/>
    <xf numFmtId="0" fontId="35" fillId="16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211" fontId="0" fillId="0" borderId="1">
      <alignment vertical="top" wrapText="1"/>
      <protection/>
    </xf>
    <xf numFmtId="212" fontId="0" fillId="0" borderId="6" applyFont="0" applyFill="0" applyBorder="0" applyProtection="0">
      <alignment horizontal="center" vertical="center"/>
    </xf>
    <xf numFmtId="3" fontId="0" fillId="0" borderId="0" applyFont="0" applyBorder="0">
      <alignment horizontal="center"/>
      <protection/>
    </xf>
    <xf numFmtId="213" fontId="40" fillId="0" borderId="0">
      <alignment/>
      <protection locked="0"/>
    </xf>
    <xf numFmtId="49" fontId="102" fillId="0" borderId="6">
      <alignment horizontal="center" vertical="center" wrapText="1"/>
      <protection/>
    </xf>
    <xf numFmtId="0" fontId="0" fillId="0" borderId="6" applyBorder="0">
      <alignment horizontal="center" vertical="center" wrapText="1"/>
      <protection/>
    </xf>
    <xf numFmtId="49" fontId="102" fillId="0" borderId="6">
      <alignment horizontal="center" vertical="center" wrapText="1"/>
      <protection/>
    </xf>
    <xf numFmtId="49" fontId="49" fillId="0" borderId="6" applyNumberFormat="0" applyFill="0" applyAlignment="0" applyProtection="0"/>
    <xf numFmtId="203" fontId="0" fillId="0" borderId="0">
      <alignment/>
      <protection/>
    </xf>
    <xf numFmtId="0" fontId="27" fillId="0" borderId="22" applyNumberFormat="0" applyFill="0" applyAlignment="0" applyProtection="0"/>
    <xf numFmtId="0" fontId="21" fillId="22" borderId="4" applyNumberFormat="0" applyAlignment="0" applyProtection="0"/>
    <xf numFmtId="0" fontId="27" fillId="0" borderId="22" applyNumberFormat="0" applyFill="0" applyAlignment="0" applyProtection="0"/>
    <xf numFmtId="0" fontId="31" fillId="14" borderId="0" applyNumberFormat="0" applyBorder="0" applyAlignment="0" applyProtection="0"/>
    <xf numFmtId="0" fontId="20" fillId="69" borderId="0" applyNumberFormat="0" applyBorder="0" applyAlignment="0" applyProtection="0"/>
    <xf numFmtId="0" fontId="31" fillId="14" borderId="0" applyNumberFormat="0" applyBorder="0" applyAlignment="0" applyProtection="0"/>
    <xf numFmtId="0" fontId="2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6" fillId="88" borderId="14" applyNumberFormat="0" applyAlignment="0" applyProtection="0"/>
    <xf numFmtId="0" fontId="24" fillId="0" borderId="8" applyNumberFormat="0" applyFill="0" applyAlignment="0" applyProtection="0"/>
    <xf numFmtId="0" fontId="36" fillId="88" borderId="14" applyNumberFormat="0" applyAlignment="0" applyProtection="0"/>
    <xf numFmtId="0" fontId="20" fillId="32" borderId="0" applyNumberFormat="0" applyBorder="0" applyAlignment="0" applyProtection="0"/>
    <xf numFmtId="0" fontId="33" fillId="0" borderId="11" applyNumberFormat="0" applyFill="0" applyAlignment="0" applyProtection="0"/>
    <xf numFmtId="0" fontId="28" fillId="83" borderId="5" applyNumberFormat="0" applyAlignment="0" applyProtection="0"/>
    <xf numFmtId="0" fontId="34" fillId="0" borderId="0" applyNumberFormat="0" applyFill="0" applyBorder="0" applyAlignment="0" applyProtection="0"/>
    <xf numFmtId="0" fontId="36" fillId="0" borderId="0">
      <alignment/>
      <protection/>
    </xf>
  </cellStyleXfs>
  <cellXfs count="27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49" fontId="4" fillId="0" borderId="35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center" vertical="center" wrapText="1"/>
    </xf>
    <xf numFmtId="49" fontId="5" fillId="0" borderId="38" xfId="0" applyNumberFormat="1" applyFont="1" applyBorder="1" applyAlignment="1">
      <alignment horizontal="center" vertical="center"/>
    </xf>
    <xf numFmtId="0" fontId="6" fillId="0" borderId="0" xfId="1742" applyFont="1" applyAlignment="1">
      <alignment vertical="center"/>
      <protection/>
    </xf>
    <xf numFmtId="4" fontId="7" fillId="0" borderId="0" xfId="1742" applyNumberFormat="1" applyFont="1" applyAlignment="1">
      <alignment horizontal="center" vertical="center"/>
      <protection/>
    </xf>
    <xf numFmtId="41" fontId="6" fillId="0" borderId="0" xfId="1742" applyNumberFormat="1" applyFont="1" applyAlignment="1">
      <alignment horizontal="center" vertical="center"/>
      <protection/>
    </xf>
    <xf numFmtId="0" fontId="6" fillId="0" borderId="0" xfId="1742" applyFont="1" applyAlignment="1">
      <alignment horizontal="center" vertical="center"/>
      <protection/>
    </xf>
    <xf numFmtId="41" fontId="7" fillId="0" borderId="0" xfId="1742" applyNumberFormat="1" applyFont="1" applyAlignment="1">
      <alignment horizontal="center" vertical="center"/>
      <protection/>
    </xf>
    <xf numFmtId="0" fontId="7" fillId="0" borderId="0" xfId="1742" applyFont="1" applyAlignment="1">
      <alignment vertical="center"/>
      <protection/>
    </xf>
    <xf numFmtId="0" fontId="7" fillId="0" borderId="0" xfId="1742" applyFont="1" applyAlignment="1">
      <alignment horizontal="center" vertical="center"/>
      <protection/>
    </xf>
    <xf numFmtId="0" fontId="9" fillId="0" borderId="6" xfId="1742" applyFont="1" applyBorder="1" applyAlignment="1">
      <alignment horizontal="center" vertical="center" wrapText="1"/>
      <protection/>
    </xf>
    <xf numFmtId="41" fontId="9" fillId="0" borderId="39" xfId="1742" applyNumberFormat="1" applyFont="1" applyBorder="1" applyAlignment="1">
      <alignment horizontal="center" vertical="center"/>
      <protection/>
    </xf>
    <xf numFmtId="0" fontId="9" fillId="0" borderId="39" xfId="1742" applyFont="1" applyBorder="1" applyAlignment="1">
      <alignment horizontal="center" vertical="center"/>
      <protection/>
    </xf>
    <xf numFmtId="43" fontId="9" fillId="0" borderId="40" xfId="1742" applyNumberFormat="1" applyFont="1" applyFill="1" applyBorder="1" applyAlignment="1">
      <alignment horizontal="center" vertical="center"/>
      <protection/>
    </xf>
    <xf numFmtId="43" fontId="9" fillId="0" borderId="33" xfId="1742" applyNumberFormat="1" applyFont="1" applyBorder="1" applyAlignment="1">
      <alignment horizontal="center" vertical="center" wrapText="1"/>
      <protection/>
    </xf>
    <xf numFmtId="43" fontId="9" fillId="0" borderId="41" xfId="1742" applyNumberFormat="1" applyFont="1" applyBorder="1" applyAlignment="1">
      <alignment horizontal="center" vertical="center"/>
      <protection/>
    </xf>
    <xf numFmtId="43" fontId="9" fillId="11" borderId="41" xfId="1742" applyNumberFormat="1" applyFont="1" applyFill="1" applyBorder="1" applyAlignment="1">
      <alignment horizontal="center" vertical="center" wrapText="1"/>
      <protection/>
    </xf>
    <xf numFmtId="43" fontId="9" fillId="11" borderId="41" xfId="1742" applyNumberFormat="1" applyFont="1" applyFill="1" applyBorder="1" applyAlignment="1">
      <alignment horizontal="center" vertical="center"/>
      <protection/>
    </xf>
    <xf numFmtId="43" fontId="9" fillId="11" borderId="6" xfId="1742" applyNumberFormat="1" applyFont="1" applyFill="1" applyBorder="1" applyAlignment="1">
      <alignment horizontal="center" vertical="center" wrapText="1"/>
      <protection/>
    </xf>
    <xf numFmtId="0" fontId="6" fillId="0" borderId="0" xfId="1742" applyFont="1">
      <alignment/>
      <protection/>
    </xf>
    <xf numFmtId="0" fontId="6" fillId="0" borderId="0" xfId="1832" applyFont="1" applyFill="1" applyAlignment="1">
      <alignment horizontal="right"/>
      <protection/>
    </xf>
    <xf numFmtId="0" fontId="7" fillId="0" borderId="0" xfId="1742" applyFont="1">
      <alignment/>
      <protection/>
    </xf>
    <xf numFmtId="0" fontId="7" fillId="0" borderId="0" xfId="1832" applyFont="1" applyFill="1" applyAlignment="1">
      <alignment horizontal="right"/>
      <protection/>
    </xf>
    <xf numFmtId="0" fontId="6" fillId="0" borderId="0" xfId="1742" applyFont="1" applyAlignment="1">
      <alignment horizontal="right" wrapText="1"/>
      <protection/>
    </xf>
    <xf numFmtId="43" fontId="9" fillId="0" borderId="34" xfId="1742" applyNumberFormat="1" applyFont="1" applyFill="1" applyBorder="1" applyAlignment="1">
      <alignment horizontal="center" vertical="center"/>
      <protection/>
    </xf>
    <xf numFmtId="43" fontId="9" fillId="0" borderId="42" xfId="1742" applyNumberFormat="1" applyFont="1" applyFill="1" applyBorder="1" applyAlignment="1">
      <alignment horizontal="center" vertical="center"/>
      <protection/>
    </xf>
    <xf numFmtId="0" fontId="9" fillId="0" borderId="33" xfId="1742" applyNumberFormat="1" applyFont="1" applyBorder="1" applyAlignment="1">
      <alignment horizontal="center" vertical="center" wrapText="1"/>
      <protection/>
    </xf>
    <xf numFmtId="43" fontId="9" fillId="0" borderId="6" xfId="1742" applyNumberFormat="1" applyFont="1" applyBorder="1" applyAlignment="1">
      <alignment horizontal="center" vertical="center" wrapText="1"/>
      <protection/>
    </xf>
    <xf numFmtId="43" fontId="9" fillId="0" borderId="6" xfId="1742" applyNumberFormat="1" applyFont="1" applyBorder="1" applyAlignment="1">
      <alignment horizontal="center" vertical="center"/>
      <protection/>
    </xf>
    <xf numFmtId="0" fontId="9" fillId="11" borderId="6" xfId="1742" applyFont="1" applyFill="1" applyBorder="1" applyAlignment="1">
      <alignment horizontal="center" vertical="center" wrapText="1"/>
      <protection/>
    </xf>
    <xf numFmtId="49" fontId="7" fillId="0" borderId="33" xfId="1742" applyNumberFormat="1" applyFont="1" applyFill="1" applyBorder="1" applyAlignment="1">
      <alignment horizontal="center" vertical="center" wrapText="1"/>
      <protection/>
    </xf>
    <xf numFmtId="0" fontId="7" fillId="0" borderId="6" xfId="1812" applyNumberFormat="1" applyFont="1" applyFill="1" applyBorder="1" applyAlignment="1">
      <alignment horizontal="left" vertical="center" wrapText="1"/>
      <protection/>
    </xf>
    <xf numFmtId="43" fontId="7" fillId="0" borderId="6" xfId="1742" applyNumberFormat="1" applyFont="1" applyBorder="1" applyAlignment="1">
      <alignment horizontal="center" vertical="center"/>
      <protection/>
    </xf>
    <xf numFmtId="49" fontId="9" fillId="0" borderId="33" xfId="1742" applyNumberFormat="1" applyFont="1" applyBorder="1" applyAlignment="1">
      <alignment horizontal="center" vertical="center" wrapText="1"/>
      <protection/>
    </xf>
    <xf numFmtId="0" fontId="9" fillId="92" borderId="6" xfId="1742" applyFont="1" applyFill="1" applyBorder="1" applyAlignment="1">
      <alignment horizontal="left" vertical="center" wrapText="1"/>
      <protection/>
    </xf>
    <xf numFmtId="49" fontId="9" fillId="0" borderId="33" xfId="1742" applyNumberFormat="1" applyFont="1" applyBorder="1" applyAlignment="1">
      <alignment horizontal="center" vertical="center"/>
      <protection/>
    </xf>
    <xf numFmtId="43" fontId="9" fillId="0" borderId="33" xfId="1742" applyNumberFormat="1" applyFont="1" applyBorder="1" applyAlignment="1">
      <alignment horizontal="center" vertical="center"/>
      <protection/>
    </xf>
    <xf numFmtId="49" fontId="9" fillId="11" borderId="33" xfId="1742" applyNumberFormat="1" applyFont="1" applyFill="1" applyBorder="1" applyAlignment="1">
      <alignment horizontal="center" vertical="center" wrapText="1"/>
      <protection/>
    </xf>
    <xf numFmtId="0" fontId="129" fillId="0" borderId="0" xfId="1743">
      <alignment/>
      <protection/>
    </xf>
    <xf numFmtId="0" fontId="154" fillId="0" borderId="0" xfId="1743" applyFont="1" applyAlignment="1">
      <alignment horizontal="center" wrapText="1"/>
      <protection/>
    </xf>
    <xf numFmtId="0" fontId="9" fillId="0" borderId="0" xfId="1771" applyFont="1" applyAlignment="1">
      <alignment horizontal="center" vertical="center" wrapText="1"/>
      <protection/>
    </xf>
    <xf numFmtId="0" fontId="9" fillId="11" borderId="43" xfId="1771" applyNumberFormat="1" applyFont="1" applyFill="1" applyBorder="1" applyAlignment="1">
      <alignment horizontal="center" vertical="center" wrapText="1"/>
      <protection/>
    </xf>
    <xf numFmtId="0" fontId="9" fillId="11" borderId="44" xfId="1771" applyNumberFormat="1" applyFont="1" applyFill="1" applyBorder="1" applyAlignment="1">
      <alignment horizontal="center" vertical="center" wrapText="1"/>
      <protection/>
    </xf>
    <xf numFmtId="43" fontId="7" fillId="0" borderId="0" xfId="1771" applyNumberFormat="1" applyFont="1" applyFill="1" applyAlignment="1">
      <alignment horizontal="center" vertical="center" wrapText="1"/>
      <protection/>
    </xf>
    <xf numFmtId="0" fontId="7" fillId="0" borderId="0" xfId="1771" applyFont="1" applyFill="1" applyAlignment="1">
      <alignment horizontal="center" vertical="center" wrapText="1"/>
      <protection/>
    </xf>
    <xf numFmtId="0" fontId="12" fillId="0" borderId="0" xfId="1743" applyFont="1">
      <alignment/>
      <protection/>
    </xf>
    <xf numFmtId="0" fontId="12" fillId="7" borderId="0" xfId="1743" applyFont="1" applyFill="1">
      <alignment/>
      <protection/>
    </xf>
    <xf numFmtId="43" fontId="12" fillId="0" borderId="0" xfId="1733" applyNumberFormat="1" applyFont="1" applyFill="1">
      <alignment/>
      <protection/>
    </xf>
    <xf numFmtId="0" fontId="12" fillId="0" borderId="0" xfId="1733" applyFont="1" applyFill="1">
      <alignment/>
      <protection/>
    </xf>
    <xf numFmtId="0" fontId="12" fillId="0" borderId="0" xfId="1743" applyFont="1" applyFill="1">
      <alignment/>
      <protection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49" fontId="9" fillId="0" borderId="46" xfId="0" applyNumberFormat="1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43" fontId="9" fillId="0" borderId="49" xfId="1742" applyNumberFormat="1" applyFont="1" applyFill="1" applyBorder="1" applyAlignment="1">
      <alignment horizontal="center" vertical="center"/>
      <protection/>
    </xf>
    <xf numFmtId="43" fontId="9" fillId="0" borderId="49" xfId="0" applyNumberFormat="1" applyFont="1" applyFill="1" applyBorder="1" applyAlignment="1">
      <alignment horizontal="center" vertical="center"/>
    </xf>
    <xf numFmtId="43" fontId="9" fillId="0" borderId="6" xfId="0" applyNumberFormat="1" applyFont="1" applyFill="1" applyBorder="1" applyAlignment="1">
      <alignment horizontal="center" vertical="center"/>
    </xf>
    <xf numFmtId="43" fontId="9" fillId="0" borderId="6" xfId="0" applyNumberFormat="1" applyFont="1" applyBorder="1" applyAlignment="1">
      <alignment horizontal="center" vertical="center"/>
    </xf>
    <xf numFmtId="49" fontId="9" fillId="11" borderId="33" xfId="0" applyNumberFormat="1" applyFont="1" applyFill="1" applyBorder="1" applyAlignment="1">
      <alignment horizontal="center" vertical="center" wrapText="1"/>
    </xf>
    <xf numFmtId="0" fontId="9" fillId="11" borderId="6" xfId="0" applyFont="1" applyFill="1" applyBorder="1" applyAlignment="1">
      <alignment horizontal="center" vertical="center" wrapText="1"/>
    </xf>
    <xf numFmtId="43" fontId="9" fillId="11" borderId="6" xfId="1742" applyNumberFormat="1" applyFont="1" applyFill="1" applyBorder="1" applyAlignment="1">
      <alignment horizontal="center" vertical="center"/>
      <protection/>
    </xf>
    <xf numFmtId="43" fontId="9" fillId="11" borderId="6" xfId="0" applyNumberFormat="1" applyFont="1" applyFill="1" applyBorder="1" applyAlignment="1">
      <alignment horizontal="center" vertical="center"/>
    </xf>
    <xf numFmtId="43" fontId="7" fillId="11" borderId="6" xfId="1742" applyNumberFormat="1" applyFont="1" applyFill="1" applyBorder="1" applyAlignment="1">
      <alignment horizontal="center" vertical="center"/>
      <protection/>
    </xf>
    <xf numFmtId="3" fontId="7" fillId="0" borderId="33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left" vertical="center" wrapText="1"/>
    </xf>
    <xf numFmtId="43" fontId="7" fillId="0" borderId="6" xfId="0" applyNumberFormat="1" applyFont="1" applyFill="1" applyBorder="1" applyAlignment="1">
      <alignment horizontal="center" vertical="center"/>
    </xf>
    <xf numFmtId="43" fontId="7" fillId="0" borderId="6" xfId="1742" applyNumberFormat="1" applyFont="1" applyFill="1" applyBorder="1" applyAlignment="1">
      <alignment horizontal="center" vertical="center"/>
      <protection/>
    </xf>
    <xf numFmtId="43" fontId="9" fillId="0" borderId="33" xfId="0" applyNumberFormat="1" applyFont="1" applyBorder="1" applyAlignment="1">
      <alignment horizontal="center" vertical="center" wrapText="1"/>
    </xf>
    <xf numFmtId="0" fontId="9" fillId="92" borderId="6" xfId="0" applyFont="1" applyFill="1" applyBorder="1" applyAlignment="1">
      <alignment horizontal="left" vertical="center" wrapText="1"/>
    </xf>
    <xf numFmtId="43" fontId="9" fillId="0" borderId="6" xfId="1742" applyNumberFormat="1" applyFont="1" applyFill="1" applyBorder="1" applyAlignment="1">
      <alignment horizontal="center" vertical="center"/>
      <protection/>
    </xf>
    <xf numFmtId="0" fontId="7" fillId="92" borderId="6" xfId="0" applyFont="1" applyFill="1" applyBorder="1" applyAlignment="1">
      <alignment horizontal="left" vertical="center" wrapText="1"/>
    </xf>
    <xf numFmtId="43" fontId="7" fillId="0" borderId="6" xfId="1812" applyNumberFormat="1" applyFont="1" applyFill="1" applyBorder="1" applyAlignment="1">
      <alignment horizontal="center" vertical="center"/>
      <protection/>
    </xf>
    <xf numFmtId="43" fontId="9" fillId="0" borderId="6" xfId="1812" applyNumberFormat="1" applyFont="1" applyFill="1" applyBorder="1" applyAlignment="1">
      <alignment horizontal="center" vertical="center"/>
      <protection/>
    </xf>
    <xf numFmtId="0" fontId="9" fillId="0" borderId="6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1" fontId="7" fillId="0" borderId="33" xfId="1742" applyNumberFormat="1" applyFont="1" applyFill="1" applyBorder="1" applyAlignment="1">
      <alignment horizontal="center" vertical="center" wrapText="1"/>
      <protection/>
    </xf>
    <xf numFmtId="0" fontId="7" fillId="0" borderId="6" xfId="1743" applyFont="1" applyFill="1" applyBorder="1" applyAlignment="1">
      <alignment vertical="center" wrapText="1"/>
      <protection/>
    </xf>
    <xf numFmtId="0" fontId="7" fillId="0" borderId="6" xfId="0" applyFont="1" applyFill="1" applyBorder="1" applyAlignment="1">
      <alignment horizontal="left" vertical="center" wrapText="1"/>
    </xf>
    <xf numFmtId="49" fontId="9" fillId="11" borderId="33" xfId="1742" applyNumberFormat="1" applyFont="1" applyFill="1" applyBorder="1" applyAlignment="1">
      <alignment horizontal="center" vertical="center"/>
      <protection/>
    </xf>
    <xf numFmtId="49" fontId="7" fillId="0" borderId="33" xfId="1742" applyNumberFormat="1" applyFont="1" applyBorder="1" applyAlignment="1">
      <alignment horizontal="center" vertical="center"/>
      <protection/>
    </xf>
    <xf numFmtId="49" fontId="9" fillId="0" borderId="44" xfId="1742" applyNumberFormat="1" applyFont="1" applyBorder="1" applyAlignment="1">
      <alignment horizontal="center" vertical="center"/>
      <protection/>
    </xf>
    <xf numFmtId="0" fontId="9" fillId="92" borderId="39" xfId="0" applyFont="1" applyFill="1" applyBorder="1" applyAlignment="1">
      <alignment horizontal="left" vertical="center" wrapText="1"/>
    </xf>
    <xf numFmtId="43" fontId="9" fillId="0" borderId="39" xfId="0" applyNumberFormat="1" applyFont="1" applyBorder="1" applyAlignment="1">
      <alignment horizontal="center" vertical="center"/>
    </xf>
    <xf numFmtId="43" fontId="9" fillId="0" borderId="39" xfId="0" applyNumberFormat="1" applyFont="1" applyFill="1" applyBorder="1" applyAlignment="1">
      <alignment horizontal="center" vertical="center"/>
    </xf>
    <xf numFmtId="43" fontId="9" fillId="0" borderId="49" xfId="1742" applyNumberFormat="1" applyFont="1" applyBorder="1" applyAlignment="1">
      <alignment horizontal="center" vertical="center"/>
      <protection/>
    </xf>
    <xf numFmtId="43" fontId="9" fillId="0" borderId="41" xfId="1742" applyNumberFormat="1" applyFont="1" applyFill="1" applyBorder="1" applyAlignment="1">
      <alignment horizontal="center" vertical="center"/>
      <protection/>
    </xf>
    <xf numFmtId="43" fontId="9" fillId="0" borderId="41" xfId="0" applyNumberFormat="1" applyFont="1" applyFill="1" applyBorder="1" applyAlignment="1">
      <alignment horizontal="center" vertical="center"/>
    </xf>
    <xf numFmtId="43" fontId="9" fillId="0" borderId="45" xfId="0" applyNumberFormat="1" applyFont="1" applyFill="1" applyBorder="1" applyAlignment="1">
      <alignment horizontal="center" vertical="center"/>
    </xf>
    <xf numFmtId="0" fontId="6" fillId="0" borderId="0" xfId="1832" applyFont="1" applyFill="1" applyAlignment="1">
      <alignment horizontal="right" vertical="center" wrapText="1"/>
      <protection/>
    </xf>
    <xf numFmtId="0" fontId="8" fillId="0" borderId="0" xfId="1804" applyFont="1" applyFill="1" applyAlignment="1">
      <alignment horizontal="right" vertical="center" wrapText="1"/>
      <protection/>
    </xf>
    <xf numFmtId="0" fontId="7" fillId="0" borderId="0" xfId="1742" applyFont="1" applyAlignment="1">
      <alignment vertical="center" wrapText="1"/>
      <protection/>
    </xf>
    <xf numFmtId="43" fontId="10" fillId="0" borderId="40" xfId="1742" applyNumberFormat="1" applyFont="1" applyFill="1" applyBorder="1" applyAlignment="1">
      <alignment horizontal="center" vertical="center"/>
      <protection/>
    </xf>
    <xf numFmtId="0" fontId="10" fillId="0" borderId="33" xfId="1742" applyNumberFormat="1" applyFont="1" applyBorder="1" applyAlignment="1">
      <alignment horizontal="center" vertical="center" wrapText="1"/>
      <protection/>
    </xf>
    <xf numFmtId="43" fontId="10" fillId="0" borderId="33" xfId="1742" applyNumberFormat="1" applyFont="1" applyBorder="1" applyAlignment="1">
      <alignment horizontal="center" vertical="center" wrapText="1"/>
      <protection/>
    </xf>
    <xf numFmtId="49" fontId="10" fillId="11" borderId="33" xfId="0" applyNumberFormat="1" applyFont="1" applyFill="1" applyBorder="1" applyAlignment="1">
      <alignment horizontal="center" vertical="center" wrapText="1"/>
    </xf>
    <xf numFmtId="3" fontId="6" fillId="0" borderId="33" xfId="0" applyNumberFormat="1" applyFont="1" applyFill="1" applyBorder="1" applyAlignment="1">
      <alignment horizontal="center" vertical="center" wrapText="1"/>
    </xf>
    <xf numFmtId="43" fontId="10" fillId="0" borderId="33" xfId="0" applyNumberFormat="1" applyFont="1" applyBorder="1" applyAlignment="1">
      <alignment horizontal="center" vertical="center" wrapText="1"/>
    </xf>
    <xf numFmtId="49" fontId="6" fillId="0" borderId="33" xfId="1742" applyNumberFormat="1" applyFont="1" applyFill="1" applyBorder="1" applyAlignment="1">
      <alignment horizontal="center" vertical="center" wrapText="1"/>
      <protection/>
    </xf>
    <xf numFmtId="49" fontId="10" fillId="0" borderId="33" xfId="1742" applyNumberFormat="1" applyFont="1" applyBorder="1" applyAlignment="1">
      <alignment horizontal="center" vertical="center" wrapText="1"/>
      <protection/>
    </xf>
    <xf numFmtId="49" fontId="10" fillId="0" borderId="33" xfId="1742" applyNumberFormat="1" applyFont="1" applyBorder="1" applyAlignment="1">
      <alignment horizontal="center" vertical="center"/>
      <protection/>
    </xf>
    <xf numFmtId="49" fontId="10" fillId="11" borderId="33" xfId="1742" applyNumberFormat="1" applyFont="1" applyFill="1" applyBorder="1" applyAlignment="1">
      <alignment horizontal="center" vertical="center" wrapText="1"/>
      <protection/>
    </xf>
    <xf numFmtId="1" fontId="6" fillId="0" borderId="33" xfId="1742" applyNumberFormat="1" applyFont="1" applyFill="1" applyBorder="1" applyAlignment="1">
      <alignment horizontal="center" vertical="center" wrapText="1"/>
      <protection/>
    </xf>
    <xf numFmtId="43" fontId="10" fillId="0" borderId="33" xfId="1742" applyNumberFormat="1" applyFont="1" applyBorder="1" applyAlignment="1">
      <alignment horizontal="center" vertical="center"/>
      <protection/>
    </xf>
    <xf numFmtId="49" fontId="10" fillId="11" borderId="33" xfId="1742" applyNumberFormat="1" applyFont="1" applyFill="1" applyBorder="1" applyAlignment="1">
      <alignment horizontal="center" vertical="center"/>
      <protection/>
    </xf>
    <xf numFmtId="49" fontId="6" fillId="0" borderId="33" xfId="1742" applyNumberFormat="1" applyFont="1" applyBorder="1" applyAlignment="1">
      <alignment horizontal="center" vertical="center"/>
      <protection/>
    </xf>
    <xf numFmtId="49" fontId="10" fillId="0" borderId="44" xfId="1742" applyNumberFormat="1" applyFont="1" applyBorder="1" applyAlignment="1">
      <alignment horizontal="center" vertical="center"/>
      <protection/>
    </xf>
    <xf numFmtId="43" fontId="10" fillId="0" borderId="50" xfId="1742" applyNumberFormat="1" applyFont="1" applyFill="1" applyBorder="1" applyAlignment="1">
      <alignment horizontal="center" vertical="center"/>
      <protection/>
    </xf>
    <xf numFmtId="43" fontId="10" fillId="0" borderId="51" xfId="1742" applyNumberFormat="1" applyFont="1" applyBorder="1" applyAlignment="1">
      <alignment horizontal="center" vertical="center" wrapText="1"/>
      <protection/>
    </xf>
    <xf numFmtId="0" fontId="10" fillId="11" borderId="51" xfId="0" applyFont="1" applyFill="1" applyBorder="1" applyAlignment="1">
      <alignment horizontal="center" vertical="center" wrapText="1"/>
    </xf>
    <xf numFmtId="0" fontId="6" fillId="0" borderId="51" xfId="0" applyNumberFormat="1" applyFont="1" applyFill="1" applyBorder="1" applyAlignment="1">
      <alignment horizontal="left" vertical="center" wrapText="1"/>
    </xf>
    <xf numFmtId="0" fontId="10" fillId="92" borderId="51" xfId="0" applyFont="1" applyFill="1" applyBorder="1" applyAlignment="1">
      <alignment horizontal="left" vertical="center" wrapText="1"/>
    </xf>
    <xf numFmtId="0" fontId="6" fillId="92" borderId="51" xfId="0" applyFont="1" applyFill="1" applyBorder="1" applyAlignment="1">
      <alignment horizontal="left" vertical="center" wrapText="1"/>
    </xf>
    <xf numFmtId="0" fontId="6" fillId="0" borderId="51" xfId="1812" applyNumberFormat="1" applyFont="1" applyFill="1" applyBorder="1" applyAlignment="1">
      <alignment horizontal="left" vertical="center" wrapText="1"/>
      <protection/>
    </xf>
    <xf numFmtId="0" fontId="10" fillId="92" borderId="51" xfId="1742" applyFont="1" applyFill="1" applyBorder="1" applyAlignment="1">
      <alignment horizontal="left" vertical="center" wrapText="1"/>
      <protection/>
    </xf>
    <xf numFmtId="0" fontId="10" fillId="0" borderId="51" xfId="1742" applyFont="1" applyBorder="1" applyAlignment="1">
      <alignment horizontal="center" vertical="center" wrapText="1"/>
      <protection/>
    </xf>
    <xf numFmtId="0" fontId="10" fillId="0" borderId="51" xfId="0" applyFont="1" applyFill="1" applyBorder="1" applyAlignment="1">
      <alignment horizontal="center" vertical="center"/>
    </xf>
    <xf numFmtId="0" fontId="10" fillId="0" borderId="51" xfId="0" applyFont="1" applyBorder="1" applyAlignment="1">
      <alignment horizontal="center" vertical="center" wrapText="1"/>
    </xf>
    <xf numFmtId="0" fontId="10" fillId="11" borderId="51" xfId="1742" applyFont="1" applyFill="1" applyBorder="1" applyAlignment="1">
      <alignment horizontal="center" vertical="center" wrapText="1"/>
      <protection/>
    </xf>
    <xf numFmtId="0" fontId="6" fillId="0" borderId="51" xfId="1743" applyFont="1" applyFill="1" applyBorder="1" applyAlignment="1">
      <alignment vertical="center" wrapText="1"/>
      <protection/>
    </xf>
    <xf numFmtId="0" fontId="6" fillId="0" borderId="51" xfId="0" applyFont="1" applyFill="1" applyBorder="1" applyAlignment="1">
      <alignment horizontal="left" vertical="center" wrapText="1"/>
    </xf>
    <xf numFmtId="0" fontId="10" fillId="92" borderId="43" xfId="0" applyFont="1" applyFill="1" applyBorder="1" applyAlignment="1">
      <alignment horizontal="left" vertical="center" wrapText="1"/>
    </xf>
    <xf numFmtId="165" fontId="7" fillId="0" borderId="6" xfId="0" applyNumberFormat="1" applyFont="1" applyFill="1" applyBorder="1" applyAlignment="1">
      <alignment horizontal="center" vertical="center"/>
    </xf>
    <xf numFmtId="165" fontId="9" fillId="0" borderId="6" xfId="0" applyNumberFormat="1" applyFont="1" applyFill="1" applyBorder="1" applyAlignment="1">
      <alignment horizontal="center" vertical="center"/>
    </xf>
    <xf numFmtId="165" fontId="9" fillId="11" borderId="6" xfId="0" applyNumberFormat="1" applyFont="1" applyFill="1" applyBorder="1" applyAlignment="1">
      <alignment horizontal="center" vertical="center"/>
    </xf>
    <xf numFmtId="43" fontId="7" fillId="0" borderId="0" xfId="1742" applyNumberFormat="1" applyFont="1">
      <alignment/>
      <protection/>
    </xf>
    <xf numFmtId="166" fontId="0" fillId="0" borderId="0" xfId="0" applyNumberFormat="1" applyAlignment="1">
      <alignment/>
    </xf>
    <xf numFmtId="0" fontId="7" fillId="0" borderId="0" xfId="1742" applyFont="1" applyFill="1" applyAlignment="1">
      <alignment vertical="center"/>
      <protection/>
    </xf>
    <xf numFmtId="43" fontId="9" fillId="0" borderId="52" xfId="1742" applyNumberFormat="1" applyFont="1" applyFill="1" applyBorder="1" applyAlignment="1">
      <alignment horizontal="center" vertical="center"/>
      <protection/>
    </xf>
    <xf numFmtId="43" fontId="7" fillId="11" borderId="41" xfId="1742" applyNumberFormat="1" applyFont="1" applyFill="1" applyBorder="1" applyAlignment="1">
      <alignment horizontal="center" vertical="center"/>
      <protection/>
    </xf>
    <xf numFmtId="43" fontId="7" fillId="0" borderId="41" xfId="1742" applyNumberFormat="1" applyFont="1" applyFill="1" applyBorder="1" applyAlignment="1">
      <alignment horizontal="center" vertical="center"/>
      <protection/>
    </xf>
    <xf numFmtId="43" fontId="7" fillId="93" borderId="6" xfId="1742" applyNumberFormat="1" applyFont="1" applyFill="1" applyBorder="1" applyAlignment="1">
      <alignment horizontal="center" vertical="center"/>
      <protection/>
    </xf>
    <xf numFmtId="43" fontId="7" fillId="94" borderId="6" xfId="0" applyNumberFormat="1" applyFont="1" applyFill="1" applyBorder="1" applyAlignment="1">
      <alignment horizontal="center" vertical="center"/>
    </xf>
    <xf numFmtId="43" fontId="7" fillId="94" borderId="6" xfId="1742" applyNumberFormat="1" applyFont="1" applyFill="1" applyBorder="1" applyAlignment="1">
      <alignment horizontal="center" vertical="center"/>
      <protection/>
    </xf>
    <xf numFmtId="43" fontId="7" fillId="0" borderId="6" xfId="0" applyNumberFormat="1" applyFont="1" applyFill="1" applyBorder="1" applyAlignment="1">
      <alignment horizontal="center" vertical="center" wrapText="1"/>
    </xf>
    <xf numFmtId="0" fontId="154" fillId="0" borderId="0" xfId="1743" applyFont="1" applyAlignment="1">
      <alignment horizontal="center" wrapText="1"/>
      <protection/>
    </xf>
    <xf numFmtId="0" fontId="9" fillId="11" borderId="39" xfId="1771" applyNumberFormat="1" applyFont="1" applyFill="1" applyBorder="1" applyAlignment="1">
      <alignment horizontal="center" vertical="center" wrapText="1"/>
      <protection/>
    </xf>
    <xf numFmtId="43" fontId="9" fillId="0" borderId="38" xfId="1742" applyNumberFormat="1" applyFont="1" applyBorder="1" applyAlignment="1">
      <alignment horizontal="center" vertical="center" wrapText="1"/>
      <protection/>
    </xf>
    <xf numFmtId="43" fontId="9" fillId="11" borderId="35" xfId="1742" applyNumberFormat="1" applyFont="1" applyFill="1" applyBorder="1" applyAlignment="1">
      <alignment horizontal="center" vertical="center" wrapText="1"/>
      <protection/>
    </xf>
    <xf numFmtId="43" fontId="7" fillId="0" borderId="35" xfId="1742" applyNumberFormat="1" applyFont="1" applyBorder="1" applyAlignment="1">
      <alignment horizontal="left" vertical="center" wrapText="1"/>
      <protection/>
    </xf>
    <xf numFmtId="43" fontId="9" fillId="0" borderId="35" xfId="1742" applyNumberFormat="1" applyFont="1" applyFill="1" applyBorder="1" applyAlignment="1">
      <alignment horizontal="center" vertical="center" wrapText="1"/>
      <protection/>
    </xf>
    <xf numFmtId="43" fontId="7" fillId="0" borderId="35" xfId="1742" applyNumberFormat="1" applyFont="1" applyBorder="1" applyAlignment="1">
      <alignment horizontal="center" vertical="center" wrapText="1"/>
      <protection/>
    </xf>
    <xf numFmtId="43" fontId="9" fillId="0" borderId="35" xfId="1742" applyNumberFormat="1" applyFont="1" applyBorder="1" applyAlignment="1">
      <alignment horizontal="center" vertical="center" wrapText="1"/>
      <protection/>
    </xf>
    <xf numFmtId="43" fontId="9" fillId="0" borderId="35" xfId="0" applyNumberFormat="1" applyFont="1" applyFill="1" applyBorder="1" applyAlignment="1">
      <alignment horizontal="center" vertical="center" wrapText="1"/>
    </xf>
    <xf numFmtId="43" fontId="9" fillId="0" borderId="36" xfId="0" applyNumberFormat="1" applyFont="1" applyFill="1" applyBorder="1" applyAlignment="1">
      <alignment horizontal="center" vertical="center" wrapText="1"/>
    </xf>
    <xf numFmtId="43" fontId="1" fillId="0" borderId="6" xfId="1742" applyNumberFormat="1" applyFont="1" applyFill="1" applyBorder="1" applyAlignment="1">
      <alignment horizontal="center" vertical="center"/>
      <protection/>
    </xf>
    <xf numFmtId="0" fontId="3" fillId="0" borderId="0" xfId="1742" applyFont="1" applyAlignment="1">
      <alignment horizontal="center" vertical="center" wrapText="1"/>
      <protection/>
    </xf>
    <xf numFmtId="0" fontId="9" fillId="0" borderId="34" xfId="1742" applyFont="1" applyBorder="1" applyAlignment="1">
      <alignment horizontal="center" vertical="center" wrapText="1"/>
      <protection/>
    </xf>
    <xf numFmtId="0" fontId="9" fillId="0" borderId="33" xfId="1742" applyFont="1" applyBorder="1" applyAlignment="1">
      <alignment horizontal="center" vertical="center" wrapText="1"/>
      <protection/>
    </xf>
    <xf numFmtId="0" fontId="9" fillId="0" borderId="44" xfId="1742" applyFont="1" applyBorder="1" applyAlignment="1">
      <alignment horizontal="center" vertical="center" wrapText="1"/>
      <protection/>
    </xf>
    <xf numFmtId="0" fontId="9" fillId="0" borderId="42" xfId="1742" applyFont="1" applyBorder="1" applyAlignment="1">
      <alignment horizontal="center" vertical="center" wrapText="1"/>
      <protection/>
    </xf>
    <xf numFmtId="0" fontId="9" fillId="0" borderId="6" xfId="1742" applyFont="1" applyBorder="1" applyAlignment="1">
      <alignment horizontal="center" vertical="center" wrapText="1"/>
      <protection/>
    </xf>
    <xf numFmtId="0" fontId="9" fillId="0" borderId="39" xfId="1742" applyFont="1" applyBorder="1" applyAlignment="1">
      <alignment horizontal="center" vertical="center" wrapText="1"/>
      <protection/>
    </xf>
    <xf numFmtId="4" fontId="9" fillId="0" borderId="42" xfId="1742" applyNumberFormat="1" applyFont="1" applyBorder="1" applyAlignment="1">
      <alignment horizontal="center" vertical="center" wrapText="1"/>
      <protection/>
    </xf>
    <xf numFmtId="4" fontId="9" fillId="0" borderId="6" xfId="1742" applyNumberFormat="1" applyFont="1" applyBorder="1" applyAlignment="1">
      <alignment horizontal="center" vertical="center" wrapText="1"/>
      <protection/>
    </xf>
    <xf numFmtId="4" fontId="9" fillId="0" borderId="39" xfId="1742" applyNumberFormat="1" applyFont="1" applyBorder="1" applyAlignment="1">
      <alignment horizontal="center" vertical="center" wrapText="1"/>
      <protection/>
    </xf>
    <xf numFmtId="0" fontId="9" fillId="0" borderId="6" xfId="1742" applyFont="1" applyBorder="1" applyAlignment="1">
      <alignment horizontal="center" vertical="center"/>
      <protection/>
    </xf>
    <xf numFmtId="0" fontId="9" fillId="0" borderId="39" xfId="1742" applyFont="1" applyBorder="1" applyAlignment="1">
      <alignment horizontal="center" vertical="center"/>
      <protection/>
    </xf>
    <xf numFmtId="0" fontId="9" fillId="0" borderId="42" xfId="1742" applyFont="1" applyBorder="1" applyAlignment="1">
      <alignment horizontal="center" vertical="center"/>
      <protection/>
    </xf>
    <xf numFmtId="43" fontId="7" fillId="0" borderId="53" xfId="1742" applyNumberFormat="1" applyFont="1" applyBorder="1" applyAlignment="1">
      <alignment horizontal="left" vertical="center" wrapText="1"/>
      <protection/>
    </xf>
    <xf numFmtId="43" fontId="7" fillId="0" borderId="54" xfId="1742" applyNumberFormat="1" applyFont="1" applyBorder="1" applyAlignment="1">
      <alignment horizontal="left" vertical="center" wrapText="1"/>
      <protection/>
    </xf>
    <xf numFmtId="43" fontId="7" fillId="0" borderId="38" xfId="1742" applyNumberFormat="1" applyFont="1" applyBorder="1" applyAlignment="1">
      <alignment horizontal="left" vertical="center" wrapText="1"/>
      <protection/>
    </xf>
    <xf numFmtId="0" fontId="9" fillId="0" borderId="37" xfId="1742" applyFont="1" applyBorder="1" applyAlignment="1">
      <alignment horizontal="center" vertical="center" wrapText="1"/>
      <protection/>
    </xf>
    <xf numFmtId="0" fontId="9" fillId="0" borderId="35" xfId="1742" applyFont="1" applyBorder="1" applyAlignment="1">
      <alignment horizontal="center" vertical="center" wrapText="1"/>
      <protection/>
    </xf>
    <xf numFmtId="0" fontId="9" fillId="0" borderId="36" xfId="1742" applyFont="1" applyBorder="1" applyAlignment="1">
      <alignment horizontal="center" vertical="center" wrapText="1"/>
      <protection/>
    </xf>
    <xf numFmtId="0" fontId="10" fillId="0" borderId="6" xfId="1742" applyFont="1" applyBorder="1" applyAlignment="1">
      <alignment horizontal="center" vertical="center" wrapText="1"/>
      <protection/>
    </xf>
    <xf numFmtId="0" fontId="10" fillId="0" borderId="39" xfId="1742" applyFont="1" applyBorder="1" applyAlignment="1">
      <alignment horizontal="center" vertical="center"/>
      <protection/>
    </xf>
    <xf numFmtId="0" fontId="10" fillId="0" borderId="42" xfId="1742" applyFont="1" applyBorder="1" applyAlignment="1">
      <alignment horizontal="center" vertical="center" wrapText="1"/>
      <protection/>
    </xf>
    <xf numFmtId="0" fontId="10" fillId="0" borderId="39" xfId="1742" applyFont="1" applyBorder="1" applyAlignment="1">
      <alignment horizontal="center" vertical="center" wrapText="1"/>
      <protection/>
    </xf>
    <xf numFmtId="0" fontId="10" fillId="0" borderId="55" xfId="1742" applyFont="1" applyBorder="1" applyAlignment="1">
      <alignment horizontal="center" vertical="center"/>
      <protection/>
    </xf>
    <xf numFmtId="0" fontId="10" fillId="0" borderId="56" xfId="1742" applyFont="1" applyBorder="1" applyAlignment="1">
      <alignment horizontal="center" vertical="center"/>
      <protection/>
    </xf>
    <xf numFmtId="0" fontId="10" fillId="0" borderId="57" xfId="1742" applyFont="1" applyBorder="1" applyAlignment="1">
      <alignment horizontal="center" vertical="center"/>
      <protection/>
    </xf>
    <xf numFmtId="0" fontId="10" fillId="0" borderId="58" xfId="1742" applyFont="1" applyBorder="1" applyAlignment="1">
      <alignment horizontal="center" vertical="center" wrapText="1"/>
      <protection/>
    </xf>
    <xf numFmtId="0" fontId="10" fillId="0" borderId="47" xfId="1742" applyFont="1" applyBorder="1" applyAlignment="1">
      <alignment horizontal="center" vertical="center" wrapText="1"/>
      <protection/>
    </xf>
    <xf numFmtId="0" fontId="10" fillId="0" borderId="41" xfId="1742" applyFont="1" applyBorder="1" applyAlignment="1">
      <alignment horizontal="center" vertical="center" wrapText="1"/>
      <protection/>
    </xf>
    <xf numFmtId="0" fontId="10" fillId="0" borderId="41" xfId="1742" applyFont="1" applyBorder="1" applyAlignment="1">
      <alignment horizontal="center" vertical="center"/>
      <protection/>
    </xf>
    <xf numFmtId="0" fontId="10" fillId="0" borderId="45" xfId="1742" applyFont="1" applyBorder="1" applyAlignment="1">
      <alignment horizontal="center" vertical="center"/>
      <protection/>
    </xf>
    <xf numFmtId="0" fontId="3" fillId="0" borderId="0" xfId="1742" applyFont="1" applyAlignment="1">
      <alignment horizontal="center" wrapText="1"/>
      <protection/>
    </xf>
    <xf numFmtId="0" fontId="7" fillId="0" borderId="59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10" fillId="0" borderId="34" xfId="1742" applyFont="1" applyBorder="1" applyAlignment="1">
      <alignment horizontal="center" vertical="center" wrapText="1"/>
      <protection/>
    </xf>
    <xf numFmtId="0" fontId="10" fillId="0" borderId="33" xfId="1742" applyFont="1" applyBorder="1" applyAlignment="1">
      <alignment horizontal="center" vertical="center" wrapText="1"/>
      <protection/>
    </xf>
    <xf numFmtId="0" fontId="10" fillId="0" borderId="44" xfId="1742" applyFont="1" applyBorder="1" applyAlignment="1">
      <alignment horizontal="center" vertical="center" wrapText="1"/>
      <protection/>
    </xf>
    <xf numFmtId="0" fontId="10" fillId="0" borderId="6" xfId="1742" applyFont="1" applyBorder="1" applyAlignment="1">
      <alignment horizontal="center" vertical="center"/>
      <protection/>
    </xf>
    <xf numFmtId="0" fontId="4" fillId="0" borderId="51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 wrapText="1"/>
    </xf>
    <xf numFmtId="0" fontId="4" fillId="0" borderId="68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 wrapText="1"/>
    </xf>
    <xf numFmtId="0" fontId="5" fillId="0" borderId="70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43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11" borderId="51" xfId="1771" applyNumberFormat="1" applyFont="1" applyFill="1" applyBorder="1" applyAlignment="1">
      <alignment horizontal="center" vertical="center" wrapText="1"/>
      <protection/>
    </xf>
    <xf numFmtId="0" fontId="9" fillId="11" borderId="61" xfId="1771" applyNumberFormat="1" applyFont="1" applyFill="1" applyBorder="1" applyAlignment="1">
      <alignment horizontal="center" vertical="center" wrapText="1"/>
      <protection/>
    </xf>
    <xf numFmtId="0" fontId="9" fillId="11" borderId="67" xfId="1771" applyNumberFormat="1" applyFont="1" applyFill="1" applyBorder="1" applyAlignment="1">
      <alignment horizontal="center" vertical="center" wrapText="1"/>
      <protection/>
    </xf>
    <xf numFmtId="0" fontId="9" fillId="11" borderId="71" xfId="1771" applyNumberFormat="1" applyFont="1" applyFill="1" applyBorder="1" applyAlignment="1">
      <alignment horizontal="center" vertical="center" wrapText="1"/>
      <protection/>
    </xf>
    <xf numFmtId="0" fontId="9" fillId="11" borderId="72" xfId="1771" applyNumberFormat="1" applyFont="1" applyFill="1" applyBorder="1" applyAlignment="1">
      <alignment horizontal="center" vertical="center" wrapText="1"/>
      <protection/>
    </xf>
    <xf numFmtId="0" fontId="9" fillId="11" borderId="73" xfId="1771" applyNumberFormat="1" applyFont="1" applyFill="1" applyBorder="1" applyAlignment="1">
      <alignment horizontal="center" vertical="center" wrapText="1"/>
      <protection/>
    </xf>
    <xf numFmtId="0" fontId="9" fillId="11" borderId="42" xfId="1771" applyNumberFormat="1" applyFont="1" applyFill="1" applyBorder="1" applyAlignment="1">
      <alignment horizontal="center" vertical="center" wrapText="1"/>
      <protection/>
    </xf>
    <xf numFmtId="0" fontId="9" fillId="11" borderId="52" xfId="1771" applyNumberFormat="1" applyFont="1" applyFill="1" applyBorder="1" applyAlignment="1">
      <alignment horizontal="center" vertical="center" wrapText="1"/>
      <protection/>
    </xf>
    <xf numFmtId="0" fontId="9" fillId="11" borderId="58" xfId="1771" applyNumberFormat="1" applyFont="1" applyFill="1" applyBorder="1" applyAlignment="1">
      <alignment horizontal="center" vertical="center" wrapText="1"/>
      <protection/>
    </xf>
    <xf numFmtId="0" fontId="9" fillId="11" borderId="47" xfId="1771" applyNumberFormat="1" applyFont="1" applyFill="1" applyBorder="1" applyAlignment="1">
      <alignment horizontal="center" vertical="center" wrapText="1"/>
      <protection/>
    </xf>
    <xf numFmtId="0" fontId="9" fillId="11" borderId="74" xfId="1771" applyNumberFormat="1" applyFont="1" applyFill="1" applyBorder="1" applyAlignment="1">
      <alignment horizontal="center" vertical="center" wrapText="1"/>
      <protection/>
    </xf>
    <xf numFmtId="0" fontId="9" fillId="11" borderId="48" xfId="1771" applyNumberFormat="1" applyFont="1" applyFill="1" applyBorder="1" applyAlignment="1">
      <alignment horizontal="center" vertical="center" wrapText="1"/>
      <protection/>
    </xf>
    <xf numFmtId="0" fontId="9" fillId="11" borderId="75" xfId="1771" applyNumberFormat="1" applyFont="1" applyFill="1" applyBorder="1" applyAlignment="1">
      <alignment horizontal="center" vertical="center" wrapText="1"/>
      <protection/>
    </xf>
    <xf numFmtId="0" fontId="9" fillId="11" borderId="76" xfId="1771" applyNumberFormat="1" applyFont="1" applyFill="1" applyBorder="1" applyAlignment="1">
      <alignment horizontal="center" vertical="center" wrapText="1"/>
      <protection/>
    </xf>
    <xf numFmtId="0" fontId="9" fillId="11" borderId="77" xfId="1771" applyNumberFormat="1" applyFont="1" applyFill="1" applyBorder="1" applyAlignment="1">
      <alignment horizontal="center" vertical="center" wrapText="1"/>
      <protection/>
    </xf>
    <xf numFmtId="0" fontId="154" fillId="0" borderId="0" xfId="1743" applyFont="1" applyAlignment="1">
      <alignment horizontal="center" wrapText="1"/>
      <protection/>
    </xf>
    <xf numFmtId="0" fontId="9" fillId="11" borderId="34" xfId="1771" applyFont="1" applyFill="1" applyBorder="1" applyAlignment="1">
      <alignment horizontal="center" vertical="center" wrapText="1"/>
      <protection/>
    </xf>
    <xf numFmtId="0" fontId="9" fillId="11" borderId="40" xfId="1771" applyFont="1" applyFill="1" applyBorder="1" applyAlignment="1">
      <alignment horizontal="center" vertical="center" wrapText="1"/>
      <protection/>
    </xf>
    <xf numFmtId="0" fontId="9" fillId="11" borderId="33" xfId="1771" applyFont="1" applyFill="1" applyBorder="1" applyAlignment="1">
      <alignment horizontal="center" vertical="center" wrapText="1"/>
      <protection/>
    </xf>
    <xf numFmtId="0" fontId="9" fillId="11" borderId="78" xfId="1771" applyFont="1" applyFill="1" applyBorder="1" applyAlignment="1">
      <alignment horizontal="center" vertical="center" wrapText="1"/>
      <protection/>
    </xf>
    <xf numFmtId="0" fontId="9" fillId="11" borderId="44" xfId="1771" applyFont="1" applyFill="1" applyBorder="1" applyAlignment="1">
      <alignment horizontal="center" vertical="center" wrapText="1"/>
      <protection/>
    </xf>
    <xf numFmtId="0" fontId="9" fillId="11" borderId="49" xfId="1771" applyNumberFormat="1" applyFont="1" applyFill="1" applyBorder="1" applyAlignment="1">
      <alignment horizontal="center" vertical="center" wrapText="1"/>
      <protection/>
    </xf>
    <xf numFmtId="0" fontId="9" fillId="11" borderId="6" xfId="1771" applyNumberFormat="1" applyFont="1" applyFill="1" applyBorder="1" applyAlignment="1">
      <alignment horizontal="center" vertical="center" wrapText="1"/>
      <protection/>
    </xf>
    <xf numFmtId="0" fontId="9" fillId="11" borderId="39" xfId="1771" applyNumberFormat="1" applyFont="1" applyFill="1" applyBorder="1" applyAlignment="1">
      <alignment horizontal="center" vertical="center" wrapText="1"/>
      <protection/>
    </xf>
    <xf numFmtId="0" fontId="9" fillId="11" borderId="79" xfId="1771" applyNumberFormat="1" applyFont="1" applyFill="1" applyBorder="1" applyAlignment="1">
      <alignment horizontal="center" vertical="center" wrapText="1"/>
      <protection/>
    </xf>
    <xf numFmtId="0" fontId="9" fillId="11" borderId="80" xfId="1771" applyNumberFormat="1" applyFont="1" applyFill="1" applyBorder="1" applyAlignment="1">
      <alignment horizontal="center" vertical="center" wrapText="1"/>
      <protection/>
    </xf>
    <xf numFmtId="0" fontId="9" fillId="11" borderId="0" xfId="1771" applyNumberFormat="1" applyFont="1" applyFill="1" applyBorder="1" applyAlignment="1">
      <alignment horizontal="center" vertical="center" wrapText="1"/>
      <protection/>
    </xf>
    <xf numFmtId="0" fontId="9" fillId="11" borderId="81" xfId="1771" applyNumberFormat="1" applyFont="1" applyFill="1" applyBorder="1" applyAlignment="1">
      <alignment horizontal="center" vertical="center" wrapText="1"/>
      <protection/>
    </xf>
    <xf numFmtId="0" fontId="9" fillId="11" borderId="16" xfId="1771" applyNumberFormat="1" applyFont="1" applyFill="1" applyBorder="1" applyAlignment="1">
      <alignment horizontal="center" vertical="center" wrapText="1"/>
      <protection/>
    </xf>
    <xf numFmtId="0" fontId="9" fillId="11" borderId="55" xfId="1771" applyNumberFormat="1" applyFont="1" applyFill="1" applyBorder="1" applyAlignment="1">
      <alignment horizontal="center" vertical="center" wrapText="1"/>
      <protection/>
    </xf>
    <xf numFmtId="0" fontId="9" fillId="11" borderId="56" xfId="1771" applyNumberFormat="1" applyFont="1" applyFill="1" applyBorder="1" applyAlignment="1">
      <alignment horizontal="center" vertical="center" wrapText="1"/>
      <protection/>
    </xf>
    <xf numFmtId="0" fontId="9" fillId="11" borderId="57" xfId="1771" applyNumberFormat="1" applyFont="1" applyFill="1" applyBorder="1" applyAlignment="1">
      <alignment horizontal="center" vertical="center" wrapText="1"/>
      <protection/>
    </xf>
    <xf numFmtId="43" fontId="0" fillId="0" borderId="0" xfId="0" applyNumberFormat="1" applyAlignment="1">
      <alignment/>
    </xf>
  </cellXfs>
  <cellStyles count="2133">
    <cellStyle name="Normal" xfId="0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 2_OREP.KU.2011.MONTHLY.11(v1.4)" xfId="28"/>
    <cellStyle name="_Model_RAB Мой 2_OREP.KU.2011.MONTHLY.11(v1.4)_UPDATE.BALANCE.WARM.2012YEAR.TO.1.1" xfId="29"/>
    <cellStyle name="_Model_RAB Мой 2_OREP.KU.2011.MONTHLY.11(v1.4)_UPDATE.CALC.WARM.2012YEAR.TO.1.1" xfId="30"/>
    <cellStyle name="_Model_RAB Мой 2_UPDATE.BALANCE.WARM.2012YEAR.TO.1.1" xfId="31"/>
    <cellStyle name="_Model_RAB Мой 2_UPDATE.CALC.WARM.2012YEAR.TO.1.1" xfId="32"/>
    <cellStyle name="_Model_RAB Мой 2_UPDATE.MONITORING.OS.EE.2.02.TO.1.3.64" xfId="33"/>
    <cellStyle name="_Model_RAB Мой 2_UPDATE.OREP.KU.2011.MONTHLY.02.TO.1.2" xfId="34"/>
    <cellStyle name="_Model_RAB Мой_46EE.2011(v1.0)" xfId="35"/>
    <cellStyle name="_Model_RAB Мой_46EE.2011(v1.0)_46TE.2011(v1.0)" xfId="36"/>
    <cellStyle name="_Model_RAB Мой_46EE.2011(v1.0)_INDEX.STATION.2012(v1.0)_" xfId="37"/>
    <cellStyle name="_Model_RAB Мой_46EE.2011(v1.0)_INDEX.STATION.2012(v2.0)" xfId="38"/>
    <cellStyle name="_Model_RAB Мой_46TE.2011(v1.0)" xfId="39"/>
    <cellStyle name="_Model_RAB Мой_ARMRAZR" xfId="40"/>
    <cellStyle name="_Model_RAB Мой_BALANCE.WARM.2011YEAR.NEW.UPDATE.SCHEME" xfId="41"/>
    <cellStyle name="_Model_RAB Мой_EE.2REK.P2011.4.78(v0.3)" xfId="42"/>
    <cellStyle name="_Model_RAB Мой_INVEST.EE.PLAN.4.78(v0.1)" xfId="43"/>
    <cellStyle name="_Model_RAB Мой_INVEST.EE.PLAN.4.78(v0.3)" xfId="44"/>
    <cellStyle name="_Model_RAB Мой_INVEST.PLAN.4.78(v0.1)" xfId="45"/>
    <cellStyle name="_Model_RAB Мой_INVEST.WARM.PLAN.4.78(v0.1)" xfId="46"/>
    <cellStyle name="_Model_RAB Мой_INVEST_WARM_PLAN" xfId="47"/>
    <cellStyle name="_Model_RAB Мой_NADB.JNVLS.APTEKA.2011(v1.3.3)" xfId="48"/>
    <cellStyle name="_Model_RAB Мой_NADB.JNVLS.APTEKA.2011(v1.3.3)_46TE.2011(v1.0)" xfId="49"/>
    <cellStyle name="_Model_RAB Мой_NADB.JNVLS.APTEKA.2011(v1.3.3)_INDEX.STATION.2012(v1.0)_" xfId="50"/>
    <cellStyle name="_Model_RAB Мой_NADB.JNVLS.APTEKA.2011(v1.3.3)_INDEX.STATION.2012(v2.0)" xfId="51"/>
    <cellStyle name="_Model_RAB Мой_NADB.JNVLS.APTEKA.2011(v1.3.4)" xfId="52"/>
    <cellStyle name="_Model_RAB Мой_NADB.JNVLS.APTEKA.2011(v1.3.4)_46TE.2011(v1.0)" xfId="53"/>
    <cellStyle name="_Model_RAB Мой_NADB.JNVLS.APTEKA.2011(v1.3.4)_INDEX.STATION.2012(v1.0)_" xfId="54"/>
    <cellStyle name="_Model_RAB Мой_NADB.JNVLS.APTEKA.2011(v1.3.4)_INDEX.STATION.2012(v2.0)" xfId="55"/>
    <cellStyle name="_Model_RAB Мой_PREDEL.JKH.UTV.2011(v1.0.1)" xfId="56"/>
    <cellStyle name="_Model_RAB Мой_PREDEL.JKH.UTV.2011(v1.0.1)_46TE.2011(v1.0)" xfId="57"/>
    <cellStyle name="_Model_RAB Мой_PREDEL.JKH.UTV.2011(v1.0.1)_INDEX.STATION.2012(v1.0)_" xfId="58"/>
    <cellStyle name="_Model_RAB Мой_PREDEL.JKH.UTV.2011(v1.0.1)_INDEX.STATION.2012(v2.0)" xfId="59"/>
    <cellStyle name="_Model_RAB Мой_TEHSHEET" xfId="60"/>
    <cellStyle name="_Model_RAB Мой_TEST.TEMPLATE" xfId="61"/>
    <cellStyle name="_Model_RAB Мой_UPDATE.46EE.2011.TO.1.1" xfId="62"/>
    <cellStyle name="_Model_RAB Мой_UPDATE.46TE.2011.TO.1.1" xfId="63"/>
    <cellStyle name="_Model_RAB Мой_UPDATE.46TE.2011.TO.1.2" xfId="64"/>
    <cellStyle name="_Model_RAB Мой_UPDATE.BALANCE.WARM.2011YEAR.TO.1.1" xfId="65"/>
    <cellStyle name="_Model_RAB Мой_UPDATE.BALANCE.WARM.2011YEAR.TO.1.1_46TE.2011(v1.0)" xfId="66"/>
    <cellStyle name="_Model_RAB Мой_UPDATE.BALANCE.WARM.2011YEAR.TO.1.1_INDEX.STATION.2012(v1.0)_" xfId="67"/>
    <cellStyle name="_Model_RAB Мой_UPDATE.BALANCE.WARM.2011YEAR.TO.1.1_INDEX.STATION.2012(v2.0)" xfId="68"/>
    <cellStyle name="_Model_RAB Мой_UPDATE.BALANCE.WARM.2011YEAR.TO.1.1_OREP.KU.2011.MONTHLY.02(v1.1)" xfId="69"/>
    <cellStyle name="_Model_RAB Мой_UPDATE.BALANCE.WARM.2011YEAR.TO.1.2" xfId="70"/>
    <cellStyle name="_Model_RAB Мой_UPDATE.BALANCE.WARM.2011YEAR.TO.1.4.64" xfId="71"/>
    <cellStyle name="_Model_RAB Мой_UPDATE.BALANCE.WARM.2011YEAR.TO.1.5.64" xfId="72"/>
    <cellStyle name="_Model_RAB Мой_UPDATE.MONITORING.OS.EE.2.02.TO.1.3.64" xfId="73"/>
    <cellStyle name="_Model_RAB_MRSK_svod" xfId="74"/>
    <cellStyle name="_Model_RAB_MRSK_svod 2" xfId="75"/>
    <cellStyle name="_Model_RAB_MRSK_svod 2_OREP.KU.2011.MONTHLY.02(v0.1)" xfId="76"/>
    <cellStyle name="_Model_RAB_MRSK_svod 2_OREP.KU.2011.MONTHLY.02(v0.4)" xfId="77"/>
    <cellStyle name="_Model_RAB_MRSK_svod 2_OREP.KU.2011.MONTHLY.11(v1.4)" xfId="78"/>
    <cellStyle name="_Model_RAB_MRSK_svod 2_OREP.KU.2011.MONTHLY.11(v1.4)_UPDATE.BALANCE.WARM.2012YEAR.TO.1.1" xfId="79"/>
    <cellStyle name="_Model_RAB_MRSK_svod 2_OREP.KU.2011.MONTHLY.11(v1.4)_UPDATE.CALC.WARM.2012YEAR.TO.1.1" xfId="80"/>
    <cellStyle name="_Model_RAB_MRSK_svod 2_UPDATE.BALANCE.WARM.2012YEAR.TO.1.1" xfId="81"/>
    <cellStyle name="_Model_RAB_MRSK_svod 2_UPDATE.CALC.WARM.2012YEAR.TO.1.1" xfId="82"/>
    <cellStyle name="_Model_RAB_MRSK_svod 2_UPDATE.MONITORING.OS.EE.2.02.TO.1.3.64" xfId="83"/>
    <cellStyle name="_Model_RAB_MRSK_svod 2_UPDATE.OREP.KU.2011.MONTHLY.02.TO.1.2" xfId="84"/>
    <cellStyle name="_Model_RAB_MRSK_svod_46EE.2011(v1.0)" xfId="85"/>
    <cellStyle name="_Model_RAB_MRSK_svod_46EE.2011(v1.0)_46TE.2011(v1.0)" xfId="86"/>
    <cellStyle name="_Model_RAB_MRSK_svod_46EE.2011(v1.0)_INDEX.STATION.2012(v1.0)_" xfId="87"/>
    <cellStyle name="_Model_RAB_MRSK_svod_46EE.2011(v1.0)_INDEX.STATION.2012(v2.0)" xfId="88"/>
    <cellStyle name="_Model_RAB_MRSK_svod_46TE.2011(v1.0)" xfId="89"/>
    <cellStyle name="_Model_RAB_MRSK_svod_ARMRAZR" xfId="90"/>
    <cellStyle name="_Model_RAB_MRSK_svod_BALANCE.WARM.2011YEAR.NEW.UPDATE.SCHEME" xfId="91"/>
    <cellStyle name="_Model_RAB_MRSK_svod_EE.2REK.P2011.4.78(v0.3)" xfId="92"/>
    <cellStyle name="_Model_RAB_MRSK_svod_INVEST.EE.PLAN.4.78(v0.1)" xfId="93"/>
    <cellStyle name="_Model_RAB_MRSK_svod_INVEST.EE.PLAN.4.78(v0.3)" xfId="94"/>
    <cellStyle name="_Model_RAB_MRSK_svod_INVEST.PLAN.4.78(v0.1)" xfId="95"/>
    <cellStyle name="_Model_RAB_MRSK_svod_INVEST.WARM.PLAN.4.78(v0.1)" xfId="96"/>
    <cellStyle name="_Model_RAB_MRSK_svod_INVEST_WARM_PLAN" xfId="97"/>
    <cellStyle name="_Model_RAB_MRSK_svod_NADB.JNVLS.APTEKA.2011(v1.3.3)" xfId="98"/>
    <cellStyle name="_Model_RAB_MRSK_svod_NADB.JNVLS.APTEKA.2011(v1.3.3)_46TE.2011(v1.0)" xfId="99"/>
    <cellStyle name="_Model_RAB_MRSK_svod_NADB.JNVLS.APTEKA.2011(v1.3.3)_INDEX.STATION.2012(v1.0)_" xfId="100"/>
    <cellStyle name="_Model_RAB_MRSK_svod_NADB.JNVLS.APTEKA.2011(v1.3.3)_INDEX.STATION.2012(v2.0)" xfId="101"/>
    <cellStyle name="_Model_RAB_MRSK_svod_NADB.JNVLS.APTEKA.2011(v1.3.4)" xfId="102"/>
    <cellStyle name="_Model_RAB_MRSK_svod_NADB.JNVLS.APTEKA.2011(v1.3.4)_46TE.2011(v1.0)" xfId="103"/>
    <cellStyle name="_Model_RAB_MRSK_svod_NADB.JNVLS.APTEKA.2011(v1.3.4)_INDEX.STATION.2012(v1.0)_" xfId="104"/>
    <cellStyle name="_Model_RAB_MRSK_svod_NADB.JNVLS.APTEKA.2011(v1.3.4)_INDEX.STATION.2012(v2.0)" xfId="105"/>
    <cellStyle name="_Model_RAB_MRSK_svod_PREDEL.JKH.UTV.2011(v1.0.1)" xfId="106"/>
    <cellStyle name="_Model_RAB_MRSK_svod_PREDEL.JKH.UTV.2011(v1.0.1)_46TE.2011(v1.0)" xfId="107"/>
    <cellStyle name="_Model_RAB_MRSK_svod_PREDEL.JKH.UTV.2011(v1.0.1)_INDEX.STATION.2012(v1.0)_" xfId="108"/>
    <cellStyle name="_Model_RAB_MRSK_svod_PREDEL.JKH.UTV.2011(v1.0.1)_INDEX.STATION.2012(v2.0)" xfId="109"/>
    <cellStyle name="_Model_RAB_MRSK_svod_TEHSHEET" xfId="110"/>
    <cellStyle name="_Model_RAB_MRSK_svod_TEST.TEMPLATE" xfId="111"/>
    <cellStyle name="_Model_RAB_MRSK_svod_UPDATE.46EE.2011.TO.1.1" xfId="112"/>
    <cellStyle name="_Model_RAB_MRSK_svod_UPDATE.46TE.2011.TO.1.1" xfId="113"/>
    <cellStyle name="_Model_RAB_MRSK_svod_UPDATE.46TE.2011.TO.1.2" xfId="114"/>
    <cellStyle name="_Model_RAB_MRSK_svod_UPDATE.BALANCE.WARM.2011YEAR.TO.1.1" xfId="115"/>
    <cellStyle name="_Model_RAB_MRSK_svod_UPDATE.BALANCE.WARM.2011YEAR.TO.1.1_46TE.2011(v1.0)" xfId="116"/>
    <cellStyle name="_Model_RAB_MRSK_svod_UPDATE.BALANCE.WARM.2011YEAR.TO.1.1_INDEX.STATION.2012(v1.0)_" xfId="117"/>
    <cellStyle name="_Model_RAB_MRSK_svod_UPDATE.BALANCE.WARM.2011YEAR.TO.1.1_INDEX.STATION.2012(v2.0)" xfId="118"/>
    <cellStyle name="_Model_RAB_MRSK_svod_UPDATE.BALANCE.WARM.2011YEAR.TO.1.1_OREP.KU.2011.MONTHLY.02(v1.1)" xfId="119"/>
    <cellStyle name="_Model_RAB_MRSK_svod_UPDATE.BALANCE.WARM.2011YEAR.TO.1.2" xfId="120"/>
    <cellStyle name="_Model_RAB_MRSK_svod_UPDATE.BALANCE.WARM.2011YEAR.TO.1.4.64" xfId="121"/>
    <cellStyle name="_Model_RAB_MRSK_svod_UPDATE.BALANCE.WARM.2011YEAR.TO.1.5.64" xfId="122"/>
    <cellStyle name="_Model_RAB_MRSK_svod_UPDATE.MONITORING.OS.EE.2.02.TO.1.3.64" xfId="123"/>
    <cellStyle name="_Plug" xfId="124"/>
    <cellStyle name="_RAB с 2010 года" xfId="125"/>
    <cellStyle name="_АРМ_БП_РСК_V6.1.unprotec" xfId="126"/>
    <cellStyle name="_ББюджетные формы.Инвестиции" xfId="127"/>
    <cellStyle name="_ББюджетные формы.Расходы" xfId="128"/>
    <cellStyle name="_Бюджет2006_ПОКАЗАТЕЛИ СВОДНЫЕ" xfId="129"/>
    <cellStyle name="_Бюджетные формы. Закупки" xfId="130"/>
    <cellStyle name="_Бюджетные формы.Доходы" xfId="131"/>
    <cellStyle name="_Бюджетные формы.Расходы_19.10.07" xfId="132"/>
    <cellStyle name="_Бюджетные формы.Финансы" xfId="133"/>
    <cellStyle name="_Бюджетные формы.ФинБюджеты" xfId="134"/>
    <cellStyle name="_ВО ОП ТЭС-ОТ- 2007" xfId="135"/>
    <cellStyle name="_ВФ ОАО ТЭС-ОТ- 2009" xfId="136"/>
    <cellStyle name="_выручка по присоединениям2" xfId="137"/>
    <cellStyle name="_Договор аренды ЯЭ с разбивкой" xfId="138"/>
    <cellStyle name="_Доходы, финансовые бюджеты" xfId="139"/>
    <cellStyle name="_Защита ФЗП" xfId="140"/>
    <cellStyle name="_Исходные данные для модели" xfId="141"/>
    <cellStyle name="_итоговый файл 1" xfId="142"/>
    <cellStyle name="_Книга1" xfId="143"/>
    <cellStyle name="_Консолидация-2008-проект-new" xfId="144"/>
    <cellStyle name="_Копия Форматы УУ15" xfId="145"/>
    <cellStyle name="_Материалы на эксплуатацию для Г А " xfId="146"/>
    <cellStyle name="_МОДЕЛЬ_1 (2)" xfId="147"/>
    <cellStyle name="_МОДЕЛЬ_1 (2) 2" xfId="148"/>
    <cellStyle name="_МОДЕЛЬ_1 (2) 2_OREP.KU.2011.MONTHLY.02(v0.1)" xfId="149"/>
    <cellStyle name="_МОДЕЛЬ_1 (2) 2_OREP.KU.2011.MONTHLY.02(v0.4)" xfId="150"/>
    <cellStyle name="_МОДЕЛЬ_1 (2) 2_OREP.KU.2011.MONTHLY.11(v1.4)" xfId="151"/>
    <cellStyle name="_МОДЕЛЬ_1 (2) 2_OREP.KU.2011.MONTHLY.11(v1.4)_UPDATE.BALANCE.WARM.2012YEAR.TO.1.1" xfId="152"/>
    <cellStyle name="_МОДЕЛЬ_1 (2) 2_OREP.KU.2011.MONTHLY.11(v1.4)_UPDATE.CALC.WARM.2012YEAR.TO.1.1" xfId="153"/>
    <cellStyle name="_МОДЕЛЬ_1 (2) 2_UPDATE.BALANCE.WARM.2012YEAR.TO.1.1" xfId="154"/>
    <cellStyle name="_МОДЕЛЬ_1 (2) 2_UPDATE.CALC.WARM.2012YEAR.TO.1.1" xfId="155"/>
    <cellStyle name="_МОДЕЛЬ_1 (2) 2_UPDATE.MONITORING.OS.EE.2.02.TO.1.3.64" xfId="156"/>
    <cellStyle name="_МОДЕЛЬ_1 (2) 2_UPDATE.OREP.KU.2011.MONTHLY.02.TO.1.2" xfId="157"/>
    <cellStyle name="_МОДЕЛЬ_1 (2)_46EE.2011(v1.0)" xfId="158"/>
    <cellStyle name="_МОДЕЛЬ_1 (2)_46EE.2011(v1.0)_46TE.2011(v1.0)" xfId="159"/>
    <cellStyle name="_МОДЕЛЬ_1 (2)_46EE.2011(v1.0)_INDEX.STATION.2012(v1.0)_" xfId="160"/>
    <cellStyle name="_МОДЕЛЬ_1 (2)_46EE.2011(v1.0)_INDEX.STATION.2012(v2.0)" xfId="161"/>
    <cellStyle name="_МОДЕЛЬ_1 (2)_46TE.2011(v1.0)" xfId="162"/>
    <cellStyle name="_МОДЕЛЬ_1 (2)_ARMRAZR" xfId="163"/>
    <cellStyle name="_МОДЕЛЬ_1 (2)_BALANCE.WARM.2011YEAR.NEW.UPDATE.SCHEME" xfId="164"/>
    <cellStyle name="_МОДЕЛЬ_1 (2)_EE.2REK.P2011.4.78(v0.3)" xfId="165"/>
    <cellStyle name="_МОДЕЛЬ_1 (2)_INVEST.EE.PLAN.4.78(v0.1)" xfId="166"/>
    <cellStyle name="_МОДЕЛЬ_1 (2)_INVEST.EE.PLAN.4.78(v0.3)" xfId="167"/>
    <cellStyle name="_МОДЕЛЬ_1 (2)_INVEST.PLAN.4.78(v0.1)" xfId="168"/>
    <cellStyle name="_МОДЕЛЬ_1 (2)_INVEST.WARM.PLAN.4.78(v0.1)" xfId="169"/>
    <cellStyle name="_МОДЕЛЬ_1 (2)_INVEST_WARM_PLAN" xfId="170"/>
    <cellStyle name="_МОДЕЛЬ_1 (2)_NADB.JNVLS.APTEKA.2011(v1.3.3)" xfId="171"/>
    <cellStyle name="_МОДЕЛЬ_1 (2)_NADB.JNVLS.APTEKA.2011(v1.3.3)_46TE.2011(v1.0)" xfId="172"/>
    <cellStyle name="_МОДЕЛЬ_1 (2)_NADB.JNVLS.APTEKA.2011(v1.3.3)_INDEX.STATION.2012(v1.0)_" xfId="173"/>
    <cellStyle name="_МОДЕЛЬ_1 (2)_NADB.JNVLS.APTEKA.2011(v1.3.3)_INDEX.STATION.2012(v2.0)" xfId="174"/>
    <cellStyle name="_МОДЕЛЬ_1 (2)_NADB.JNVLS.APTEKA.2011(v1.3.4)" xfId="175"/>
    <cellStyle name="_МОДЕЛЬ_1 (2)_NADB.JNVLS.APTEKA.2011(v1.3.4)_46TE.2011(v1.0)" xfId="176"/>
    <cellStyle name="_МОДЕЛЬ_1 (2)_NADB.JNVLS.APTEKA.2011(v1.3.4)_INDEX.STATION.2012(v1.0)_" xfId="177"/>
    <cellStyle name="_МОДЕЛЬ_1 (2)_NADB.JNVLS.APTEKA.2011(v1.3.4)_INDEX.STATION.2012(v2.0)" xfId="178"/>
    <cellStyle name="_МОДЕЛЬ_1 (2)_PREDEL.JKH.UTV.2011(v1.0.1)" xfId="179"/>
    <cellStyle name="_МОДЕЛЬ_1 (2)_PREDEL.JKH.UTV.2011(v1.0.1)_46TE.2011(v1.0)" xfId="180"/>
    <cellStyle name="_МОДЕЛЬ_1 (2)_PREDEL.JKH.UTV.2011(v1.0.1)_INDEX.STATION.2012(v1.0)_" xfId="181"/>
    <cellStyle name="_МОДЕЛЬ_1 (2)_PREDEL.JKH.UTV.2011(v1.0.1)_INDEX.STATION.2012(v2.0)" xfId="182"/>
    <cellStyle name="_МОДЕЛЬ_1 (2)_TEHSHEET" xfId="183"/>
    <cellStyle name="_МОДЕЛЬ_1 (2)_TEST.TEMPLATE" xfId="184"/>
    <cellStyle name="_МОДЕЛЬ_1 (2)_UPDATE.46EE.2011.TO.1.1" xfId="185"/>
    <cellStyle name="_МОДЕЛЬ_1 (2)_UPDATE.46TE.2011.TO.1.1" xfId="186"/>
    <cellStyle name="_МОДЕЛЬ_1 (2)_UPDATE.46TE.2011.TO.1.2" xfId="187"/>
    <cellStyle name="_МОДЕЛЬ_1 (2)_UPDATE.BALANCE.WARM.2011YEAR.TO.1.1" xfId="188"/>
    <cellStyle name="_МОДЕЛЬ_1 (2)_UPDATE.BALANCE.WARM.2011YEAR.TO.1.1_46TE.2011(v1.0)" xfId="189"/>
    <cellStyle name="_МОДЕЛЬ_1 (2)_UPDATE.BALANCE.WARM.2011YEAR.TO.1.1_INDEX.STATION.2012(v1.0)_" xfId="190"/>
    <cellStyle name="_МОДЕЛЬ_1 (2)_UPDATE.BALANCE.WARM.2011YEAR.TO.1.1_INDEX.STATION.2012(v2.0)" xfId="191"/>
    <cellStyle name="_МОДЕЛЬ_1 (2)_UPDATE.BALANCE.WARM.2011YEAR.TO.1.1_OREP.KU.2011.MONTHLY.02(v1.1)" xfId="192"/>
    <cellStyle name="_МОДЕЛЬ_1 (2)_UPDATE.BALANCE.WARM.2011YEAR.TO.1.2" xfId="193"/>
    <cellStyle name="_МОДЕЛЬ_1 (2)_UPDATE.BALANCE.WARM.2011YEAR.TO.1.4.64" xfId="194"/>
    <cellStyle name="_МОДЕЛЬ_1 (2)_UPDATE.BALANCE.WARM.2011YEAR.TO.1.5.64" xfId="195"/>
    <cellStyle name="_МОДЕЛЬ_1 (2)_UPDATE.MONITORING.OS.EE.2.02.TO.1.3.64" xfId="196"/>
    <cellStyle name="_Модель_2.1" xfId="197"/>
    <cellStyle name="_НВВ 2009 постатейно свод по филиалам_09_02_09" xfId="198"/>
    <cellStyle name="_НВВ 2009 постатейно свод по филиалам_для Валентина" xfId="199"/>
    <cellStyle name="_Омск" xfId="200"/>
    <cellStyle name="_ОТ ИД 2009" xfId="201"/>
    <cellStyle name="_пр 5 тариф RAB" xfId="202"/>
    <cellStyle name="_пр 5 тариф RAB 2" xfId="203"/>
    <cellStyle name="_пр 5 тариф RAB 2_OREP.KU.2011.MONTHLY.02(v0.1)" xfId="204"/>
    <cellStyle name="_пр 5 тариф RAB 2_OREP.KU.2011.MONTHLY.02(v0.4)" xfId="205"/>
    <cellStyle name="_пр 5 тариф RAB 2_OREP.KU.2011.MONTHLY.11(v1.4)" xfId="206"/>
    <cellStyle name="_пр 5 тариф RAB 2_OREP.KU.2011.MONTHLY.11(v1.4)_UPDATE.BALANCE.WARM.2012YEAR.TO.1.1" xfId="207"/>
    <cellStyle name="_пр 5 тариф RAB 2_OREP.KU.2011.MONTHLY.11(v1.4)_UPDATE.CALC.WARM.2012YEAR.TO.1.1" xfId="208"/>
    <cellStyle name="_пр 5 тариф RAB 2_UPDATE.BALANCE.WARM.2012YEAR.TO.1.1" xfId="209"/>
    <cellStyle name="_пр 5 тариф RAB 2_UPDATE.CALC.WARM.2012YEAR.TO.1.1" xfId="210"/>
    <cellStyle name="_пр 5 тариф RAB 2_UPDATE.MONITORING.OS.EE.2.02.TO.1.3.64" xfId="211"/>
    <cellStyle name="_пр 5 тариф RAB 2_UPDATE.OREP.KU.2011.MONTHLY.02.TO.1.2" xfId="212"/>
    <cellStyle name="_пр 5 тариф RAB_46EE.2011(v1.0)" xfId="213"/>
    <cellStyle name="_пр 5 тариф RAB_46EE.2011(v1.0)_46TE.2011(v1.0)" xfId="214"/>
    <cellStyle name="_пр 5 тариф RAB_46EE.2011(v1.0)_INDEX.STATION.2012(v1.0)_" xfId="215"/>
    <cellStyle name="_пр 5 тариф RAB_46EE.2011(v1.0)_INDEX.STATION.2012(v2.0)" xfId="216"/>
    <cellStyle name="_пр 5 тариф RAB_46TE.2011(v1.0)" xfId="217"/>
    <cellStyle name="_пр 5 тариф RAB_ARMRAZR" xfId="218"/>
    <cellStyle name="_пр 5 тариф RAB_BALANCE.WARM.2011YEAR.NEW.UPDATE.SCHEME" xfId="219"/>
    <cellStyle name="_пр 5 тариф RAB_EE.2REK.P2011.4.78(v0.3)" xfId="220"/>
    <cellStyle name="_пр 5 тариф RAB_INVEST.EE.PLAN.4.78(v0.1)" xfId="221"/>
    <cellStyle name="_пр 5 тариф RAB_INVEST.EE.PLAN.4.78(v0.3)" xfId="222"/>
    <cellStyle name="_пр 5 тариф RAB_INVEST.PLAN.4.78(v0.1)" xfId="223"/>
    <cellStyle name="_пр 5 тариф RAB_INVEST.WARM.PLAN.4.78(v0.1)" xfId="224"/>
    <cellStyle name="_пр 5 тариф RAB_INVEST_WARM_PLAN" xfId="225"/>
    <cellStyle name="_пр 5 тариф RAB_NADB.JNVLS.APTEKA.2011(v1.3.3)" xfId="226"/>
    <cellStyle name="_пр 5 тариф RAB_NADB.JNVLS.APTEKA.2011(v1.3.3)_46TE.2011(v1.0)" xfId="227"/>
    <cellStyle name="_пр 5 тариф RAB_NADB.JNVLS.APTEKA.2011(v1.3.3)_INDEX.STATION.2012(v1.0)_" xfId="228"/>
    <cellStyle name="_пр 5 тариф RAB_NADB.JNVLS.APTEKA.2011(v1.3.3)_INDEX.STATION.2012(v2.0)" xfId="229"/>
    <cellStyle name="_пр 5 тариф RAB_NADB.JNVLS.APTEKA.2011(v1.3.4)" xfId="230"/>
    <cellStyle name="_пр 5 тариф RAB_NADB.JNVLS.APTEKA.2011(v1.3.4)_46TE.2011(v1.0)" xfId="231"/>
    <cellStyle name="_пр 5 тариф RAB_NADB.JNVLS.APTEKA.2011(v1.3.4)_INDEX.STATION.2012(v1.0)_" xfId="232"/>
    <cellStyle name="_пр 5 тариф RAB_NADB.JNVLS.APTEKA.2011(v1.3.4)_INDEX.STATION.2012(v2.0)" xfId="233"/>
    <cellStyle name="_пр 5 тариф RAB_PREDEL.JKH.UTV.2011(v1.0.1)" xfId="234"/>
    <cellStyle name="_пр 5 тариф RAB_PREDEL.JKH.UTV.2011(v1.0.1)_46TE.2011(v1.0)" xfId="235"/>
    <cellStyle name="_пр 5 тариф RAB_PREDEL.JKH.UTV.2011(v1.0.1)_INDEX.STATION.2012(v1.0)_" xfId="236"/>
    <cellStyle name="_пр 5 тариф RAB_PREDEL.JKH.UTV.2011(v1.0.1)_INDEX.STATION.2012(v2.0)" xfId="237"/>
    <cellStyle name="_пр 5 тариф RAB_TEHSHEET" xfId="238"/>
    <cellStyle name="_пр 5 тариф RAB_TEST.TEMPLATE" xfId="239"/>
    <cellStyle name="_пр 5 тариф RAB_UPDATE.46EE.2011.TO.1.1" xfId="240"/>
    <cellStyle name="_пр 5 тариф RAB_UPDATE.46TE.2011.TO.1.1" xfId="241"/>
    <cellStyle name="_пр 5 тариф RAB_UPDATE.46TE.2011.TO.1.2" xfId="242"/>
    <cellStyle name="_пр 5 тариф RAB_UPDATE.BALANCE.WARM.2011YEAR.TO.1.1" xfId="243"/>
    <cellStyle name="_пр 5 тариф RAB_UPDATE.BALANCE.WARM.2011YEAR.TO.1.1_46TE.2011(v1.0)" xfId="244"/>
    <cellStyle name="_пр 5 тариф RAB_UPDATE.BALANCE.WARM.2011YEAR.TO.1.1_INDEX.STATION.2012(v1.0)_" xfId="245"/>
    <cellStyle name="_пр 5 тариф RAB_UPDATE.BALANCE.WARM.2011YEAR.TO.1.1_INDEX.STATION.2012(v2.0)" xfId="246"/>
    <cellStyle name="_пр 5 тариф RAB_UPDATE.BALANCE.WARM.2011YEAR.TO.1.1_OREP.KU.2011.MONTHLY.02(v1.1)" xfId="247"/>
    <cellStyle name="_пр 5 тариф RAB_UPDATE.BALANCE.WARM.2011YEAR.TO.1.2" xfId="248"/>
    <cellStyle name="_пр 5 тариф RAB_UPDATE.BALANCE.WARM.2011YEAR.TO.1.4.64" xfId="249"/>
    <cellStyle name="_пр 5 тариф RAB_UPDATE.BALANCE.WARM.2011YEAR.TO.1.5.64" xfId="250"/>
    <cellStyle name="_пр 5 тариф RAB_UPDATE.MONITORING.OS.EE.2.02.TO.1.3.64" xfId="251"/>
    <cellStyle name="_Предожение _ДБП_2009 г ( согласованные БП)  (2)" xfId="252"/>
    <cellStyle name="_Прил 4_Формат-РСК_29.11.06_new finalприм" xfId="253"/>
    <cellStyle name="_Приложение 2 0806 факт" xfId="254"/>
    <cellStyle name="_Приложение МТС-3-КС" xfId="255"/>
    <cellStyle name="_Приложение-МТС--2-1" xfId="256"/>
    <cellStyle name="_Расходы" xfId="257"/>
    <cellStyle name="_Расчет RAB_22072008" xfId="258"/>
    <cellStyle name="_Расчет RAB_22072008 2" xfId="259"/>
    <cellStyle name="_Расчет RAB_22072008 2_OREP.KU.2011.MONTHLY.02(v0.1)" xfId="260"/>
    <cellStyle name="_Расчет RAB_22072008 2_OREP.KU.2011.MONTHLY.02(v0.4)" xfId="261"/>
    <cellStyle name="_Расчет RAB_22072008 2_OREP.KU.2011.MONTHLY.11(v1.4)" xfId="262"/>
    <cellStyle name="_Расчет RAB_22072008 2_OREP.KU.2011.MONTHLY.11(v1.4)_UPDATE.BALANCE.WARM.2012YEAR.TO.1.1" xfId="263"/>
    <cellStyle name="_Расчет RAB_22072008 2_OREP.KU.2011.MONTHLY.11(v1.4)_UPDATE.CALC.WARM.2012YEAR.TO.1.1" xfId="264"/>
    <cellStyle name="_Расчет RAB_22072008 2_UPDATE.BALANCE.WARM.2012YEAR.TO.1.1" xfId="265"/>
    <cellStyle name="_Расчет RAB_22072008 2_UPDATE.CALC.WARM.2012YEAR.TO.1.1" xfId="266"/>
    <cellStyle name="_Расчет RAB_22072008 2_UPDATE.MONITORING.OS.EE.2.02.TO.1.3.64" xfId="267"/>
    <cellStyle name="_Расчет RAB_22072008 2_UPDATE.OREP.KU.2011.MONTHLY.02.TO.1.2" xfId="268"/>
    <cellStyle name="_Расчет RAB_22072008_46EE.2011(v1.0)" xfId="269"/>
    <cellStyle name="_Расчет RAB_22072008_46EE.2011(v1.0)_46TE.2011(v1.0)" xfId="270"/>
    <cellStyle name="_Расчет RAB_22072008_46EE.2011(v1.0)_INDEX.STATION.2012(v1.0)_" xfId="271"/>
    <cellStyle name="_Расчет RAB_22072008_46EE.2011(v1.0)_INDEX.STATION.2012(v2.0)" xfId="272"/>
    <cellStyle name="_Расчет RAB_22072008_46TE.2011(v1.0)" xfId="273"/>
    <cellStyle name="_Расчет RAB_22072008_ARMRAZR" xfId="274"/>
    <cellStyle name="_Расчет RAB_22072008_BALANCE.WARM.2011YEAR.NEW.UPDATE.SCHEME" xfId="275"/>
    <cellStyle name="_Расчет RAB_22072008_EE.2REK.P2011.4.78(v0.3)" xfId="276"/>
    <cellStyle name="_Расчет RAB_22072008_INVEST.EE.PLAN.4.78(v0.1)" xfId="277"/>
    <cellStyle name="_Расчет RAB_22072008_INVEST.EE.PLAN.4.78(v0.3)" xfId="278"/>
    <cellStyle name="_Расчет RAB_22072008_INVEST.PLAN.4.78(v0.1)" xfId="279"/>
    <cellStyle name="_Расчет RAB_22072008_INVEST.WARM.PLAN.4.78(v0.1)" xfId="280"/>
    <cellStyle name="_Расчет RAB_22072008_INVEST_WARM_PLAN" xfId="281"/>
    <cellStyle name="_Расчет RAB_22072008_NADB.JNVLS.APTEKA.2011(v1.3.3)" xfId="282"/>
    <cellStyle name="_Расчет RAB_22072008_NADB.JNVLS.APTEKA.2011(v1.3.3)_46TE.2011(v1.0)" xfId="283"/>
    <cellStyle name="_Расчет RAB_22072008_NADB.JNVLS.APTEKA.2011(v1.3.3)_INDEX.STATION.2012(v1.0)_" xfId="284"/>
    <cellStyle name="_Расчет RAB_22072008_NADB.JNVLS.APTEKA.2011(v1.3.3)_INDEX.STATION.2012(v2.0)" xfId="285"/>
    <cellStyle name="_Расчет RAB_22072008_NADB.JNVLS.APTEKA.2011(v1.3.4)" xfId="286"/>
    <cellStyle name="_Расчет RAB_22072008_NADB.JNVLS.APTEKA.2011(v1.3.4)_46TE.2011(v1.0)" xfId="287"/>
    <cellStyle name="_Расчет RAB_22072008_NADB.JNVLS.APTEKA.2011(v1.3.4)_INDEX.STATION.2012(v1.0)_" xfId="288"/>
    <cellStyle name="_Расчет RAB_22072008_NADB.JNVLS.APTEKA.2011(v1.3.4)_INDEX.STATION.2012(v2.0)" xfId="289"/>
    <cellStyle name="_Расчет RAB_22072008_PREDEL.JKH.UTV.2011(v1.0.1)" xfId="290"/>
    <cellStyle name="_Расчет RAB_22072008_PREDEL.JKH.UTV.2011(v1.0.1)_46TE.2011(v1.0)" xfId="291"/>
    <cellStyle name="_Расчет RAB_22072008_PREDEL.JKH.UTV.2011(v1.0.1)_INDEX.STATION.2012(v1.0)_" xfId="292"/>
    <cellStyle name="_Расчет RAB_22072008_PREDEL.JKH.UTV.2011(v1.0.1)_INDEX.STATION.2012(v2.0)" xfId="293"/>
    <cellStyle name="_Расчет RAB_22072008_TEHSHEET" xfId="294"/>
    <cellStyle name="_Расчет RAB_22072008_TEST.TEMPLATE" xfId="295"/>
    <cellStyle name="_Расчет RAB_22072008_UPDATE.46EE.2011.TO.1.1" xfId="296"/>
    <cellStyle name="_Расчет RAB_22072008_UPDATE.46TE.2011.TO.1.1" xfId="297"/>
    <cellStyle name="_Расчет RAB_22072008_UPDATE.46TE.2011.TO.1.2" xfId="298"/>
    <cellStyle name="_Расчет RAB_22072008_UPDATE.BALANCE.WARM.2011YEAR.TO.1.1" xfId="299"/>
    <cellStyle name="_Расчет RAB_22072008_UPDATE.BALANCE.WARM.2011YEAR.TO.1.1_46TE.2011(v1.0)" xfId="300"/>
    <cellStyle name="_Расчет RAB_22072008_UPDATE.BALANCE.WARM.2011YEAR.TO.1.1_INDEX.STATION.2012(v1.0)_" xfId="301"/>
    <cellStyle name="_Расчет RAB_22072008_UPDATE.BALANCE.WARM.2011YEAR.TO.1.1_INDEX.STATION.2012(v2.0)" xfId="302"/>
    <cellStyle name="_Расчет RAB_22072008_UPDATE.BALANCE.WARM.2011YEAR.TO.1.1_OREP.KU.2011.MONTHLY.02(v1.1)" xfId="303"/>
    <cellStyle name="_Расчет RAB_22072008_UPDATE.BALANCE.WARM.2011YEAR.TO.1.2" xfId="304"/>
    <cellStyle name="_Расчет RAB_22072008_UPDATE.BALANCE.WARM.2011YEAR.TO.1.4.64" xfId="305"/>
    <cellStyle name="_Расчет RAB_22072008_UPDATE.BALANCE.WARM.2011YEAR.TO.1.5.64" xfId="306"/>
    <cellStyle name="_Расчет RAB_22072008_UPDATE.MONITORING.OS.EE.2.02.TO.1.3.64" xfId="307"/>
    <cellStyle name="_Расчет RAB_Лен и МОЭСК_с 2010 года_14.04.2009_со сглаж_version 3.0_без ФСК" xfId="308"/>
    <cellStyle name="_Расчет RAB_Лен и МОЭСК_с 2010 года_14.04.2009_со сглаж_version 3.0_без ФСК 2" xfId="309"/>
    <cellStyle name="_Расчет RAB_Лен и МОЭСК_с 2010 года_14.04.2009_со сглаж_version 3.0_без ФСК 2_OREP.KU.2011.MONTHLY.02(v0.1)" xfId="310"/>
    <cellStyle name="_Расчет RAB_Лен и МОЭСК_с 2010 года_14.04.2009_со сглаж_version 3.0_без ФСК 2_OREP.KU.2011.MONTHLY.02(v0.4)" xfId="311"/>
    <cellStyle name="_Расчет RAB_Лен и МОЭСК_с 2010 года_14.04.2009_со сглаж_version 3.0_без ФСК 2_OREP.KU.2011.MONTHLY.11(v1.4)" xfId="312"/>
    <cellStyle name="_Расчет RAB_Лен и МОЭСК_с 2010 года_14.04.2009_со сглаж_version 3.0_без ФСК 2_OREP.KU.2011.MONTHLY.11(v1.4)_UPDATE.BALANCE.WARM.2012YEAR.TO.1.1" xfId="313"/>
    <cellStyle name="_Расчет RAB_Лен и МОЭСК_с 2010 года_14.04.2009_со сглаж_version 3.0_без ФСК 2_OREP.KU.2011.MONTHLY.11(v1.4)_UPDATE.CALC.WARM.2012YEAR.TO.1.1" xfId="314"/>
    <cellStyle name="_Расчет RAB_Лен и МОЭСК_с 2010 года_14.04.2009_со сглаж_version 3.0_без ФСК 2_UPDATE.BALANCE.WARM.2012YEAR.TO.1.1" xfId="315"/>
    <cellStyle name="_Расчет RAB_Лен и МОЭСК_с 2010 года_14.04.2009_со сглаж_version 3.0_без ФСК 2_UPDATE.CALC.WARM.2012YEAR.TO.1.1" xfId="316"/>
    <cellStyle name="_Расчет RAB_Лен и МОЭСК_с 2010 года_14.04.2009_со сглаж_version 3.0_без ФСК 2_UPDATE.MONITORING.OS.EE.2.02.TO.1.3.64" xfId="317"/>
    <cellStyle name="_Расчет RAB_Лен и МОЭСК_с 2010 года_14.04.2009_со сглаж_version 3.0_без ФСК 2_UPDATE.OREP.KU.2011.MONTHLY.02.TO.1.2" xfId="318"/>
    <cellStyle name="_Расчет RAB_Лен и МОЭСК_с 2010 года_14.04.2009_со сглаж_version 3.0_без ФСК_46EE.2011(v1.0)" xfId="319"/>
    <cellStyle name="_Расчет RAB_Лен и МОЭСК_с 2010 года_14.04.2009_со сглаж_version 3.0_без ФСК_46EE.2011(v1.0)_46TE.2011(v1.0)" xfId="320"/>
    <cellStyle name="_Расчет RAB_Лен и МОЭСК_с 2010 года_14.04.2009_со сглаж_version 3.0_без ФСК_46EE.2011(v1.0)_INDEX.STATION.2012(v1.0)_" xfId="321"/>
    <cellStyle name="_Расчет RAB_Лен и МОЭСК_с 2010 года_14.04.2009_со сглаж_version 3.0_без ФСК_46EE.2011(v1.0)_INDEX.STATION.2012(v2.0)" xfId="322"/>
    <cellStyle name="_Расчет RAB_Лен и МОЭСК_с 2010 года_14.04.2009_со сглаж_version 3.0_без ФСК_46TE.2011(v1.0)" xfId="323"/>
    <cellStyle name="_Расчет RAB_Лен и МОЭСК_с 2010 года_14.04.2009_со сглаж_version 3.0_без ФСК_ARMRAZR" xfId="324"/>
    <cellStyle name="_Расчет RAB_Лен и МОЭСК_с 2010 года_14.04.2009_со сглаж_version 3.0_без ФСК_BALANCE.WARM.2011YEAR.NEW.UPDATE.SCHEME" xfId="325"/>
    <cellStyle name="_Расчет RAB_Лен и МОЭСК_с 2010 года_14.04.2009_со сглаж_version 3.0_без ФСК_EE.2REK.P2011.4.78(v0.3)" xfId="326"/>
    <cellStyle name="_Расчет RAB_Лен и МОЭСК_с 2010 года_14.04.2009_со сглаж_version 3.0_без ФСК_INVEST.EE.PLAN.4.78(v0.1)" xfId="327"/>
    <cellStyle name="_Расчет RAB_Лен и МОЭСК_с 2010 года_14.04.2009_со сглаж_version 3.0_без ФСК_INVEST.EE.PLAN.4.78(v0.3)" xfId="328"/>
    <cellStyle name="_Расчет RAB_Лен и МОЭСК_с 2010 года_14.04.2009_со сглаж_version 3.0_без ФСК_INVEST.PLAN.4.78(v0.1)" xfId="329"/>
    <cellStyle name="_Расчет RAB_Лен и МОЭСК_с 2010 года_14.04.2009_со сглаж_version 3.0_без ФСК_INVEST.WARM.PLAN.4.78(v0.1)" xfId="330"/>
    <cellStyle name="_Расчет RAB_Лен и МОЭСК_с 2010 года_14.04.2009_со сглаж_version 3.0_без ФСК_INVEST_WARM_PLAN" xfId="331"/>
    <cellStyle name="_Расчет RAB_Лен и МОЭСК_с 2010 года_14.04.2009_со сглаж_version 3.0_без ФСК_NADB.JNVLS.APTEKA.2011(v1.3.3)" xfId="332"/>
    <cellStyle name="_Расчет RAB_Лен и МОЭСК_с 2010 года_14.04.2009_со сглаж_version 3.0_без ФСК_NADB.JNVLS.APTEKA.2011(v1.3.3)_46TE.2011(v1.0)" xfId="333"/>
    <cellStyle name="_Расчет RAB_Лен и МОЭСК_с 2010 года_14.04.2009_со сглаж_version 3.0_без ФСК_NADB.JNVLS.APTEKA.2011(v1.3.3)_INDEX.STATION.2012(v1.0)_" xfId="334"/>
    <cellStyle name="_Расчет RAB_Лен и МОЭСК_с 2010 года_14.04.2009_со сглаж_version 3.0_без ФСК_NADB.JNVLS.APTEKA.2011(v1.3.3)_INDEX.STATION.2012(v2.0)" xfId="335"/>
    <cellStyle name="_Расчет RAB_Лен и МОЭСК_с 2010 года_14.04.2009_со сглаж_version 3.0_без ФСК_NADB.JNVLS.APTEKA.2011(v1.3.4)" xfId="336"/>
    <cellStyle name="_Расчет RAB_Лен и МОЭСК_с 2010 года_14.04.2009_со сглаж_version 3.0_без ФСК_NADB.JNVLS.APTEKA.2011(v1.3.4)_46TE.2011(v1.0)" xfId="337"/>
    <cellStyle name="_Расчет RAB_Лен и МОЭСК_с 2010 года_14.04.2009_со сглаж_version 3.0_без ФСК_NADB.JNVLS.APTEKA.2011(v1.3.4)_INDEX.STATION.2012(v1.0)_" xfId="338"/>
    <cellStyle name="_Расчет RAB_Лен и МОЭСК_с 2010 года_14.04.2009_со сглаж_version 3.0_без ФСК_NADB.JNVLS.APTEKA.2011(v1.3.4)_INDEX.STATION.2012(v2.0)" xfId="339"/>
    <cellStyle name="_Расчет RAB_Лен и МОЭСК_с 2010 года_14.04.2009_со сглаж_version 3.0_без ФСК_PREDEL.JKH.UTV.2011(v1.0.1)" xfId="340"/>
    <cellStyle name="_Расчет RAB_Лен и МОЭСК_с 2010 года_14.04.2009_со сглаж_version 3.0_без ФСК_PREDEL.JKH.UTV.2011(v1.0.1)_46TE.2011(v1.0)" xfId="341"/>
    <cellStyle name="_Расчет RAB_Лен и МОЭСК_с 2010 года_14.04.2009_со сглаж_version 3.0_без ФСК_PREDEL.JKH.UTV.2011(v1.0.1)_INDEX.STATION.2012(v1.0)_" xfId="342"/>
    <cellStyle name="_Расчет RAB_Лен и МОЭСК_с 2010 года_14.04.2009_со сглаж_version 3.0_без ФСК_PREDEL.JKH.UTV.2011(v1.0.1)_INDEX.STATION.2012(v2.0)" xfId="343"/>
    <cellStyle name="_Расчет RAB_Лен и МОЭСК_с 2010 года_14.04.2009_со сглаж_version 3.0_без ФСК_TEHSHEET" xfId="344"/>
    <cellStyle name="_Расчет RAB_Лен и МОЭСК_с 2010 года_14.04.2009_со сглаж_version 3.0_без ФСК_TEST.TEMPLATE" xfId="345"/>
    <cellStyle name="_Расчет RAB_Лен и МОЭСК_с 2010 года_14.04.2009_со сглаж_version 3.0_без ФСК_UPDATE.46EE.2011.TO.1.1" xfId="346"/>
    <cellStyle name="_Расчет RAB_Лен и МОЭСК_с 2010 года_14.04.2009_со сглаж_version 3.0_без ФСК_UPDATE.46TE.2011.TO.1.1" xfId="347"/>
    <cellStyle name="_Расчет RAB_Лен и МОЭСК_с 2010 года_14.04.2009_со сглаж_version 3.0_без ФСК_UPDATE.46TE.2011.TO.1.2" xfId="348"/>
    <cellStyle name="_Расчет RAB_Лен и МОЭСК_с 2010 года_14.04.2009_со сглаж_version 3.0_без ФСК_UPDATE.BALANCE.WARM.2011YEAR.TO.1.1" xfId="349"/>
    <cellStyle name="_Расчет RAB_Лен и МОЭСК_с 2010 года_14.04.2009_со сглаж_version 3.0_без ФСК_UPDATE.BALANCE.WARM.2011YEAR.TO.1.1_46TE.2011(v1.0)" xfId="350"/>
    <cellStyle name="_Расчет RAB_Лен и МОЭСК_с 2010 года_14.04.2009_со сглаж_version 3.0_без ФСК_UPDATE.BALANCE.WARM.2011YEAR.TO.1.1_INDEX.STATION.2012(v1.0)_" xfId="351"/>
    <cellStyle name="_Расчет RAB_Лен и МОЭСК_с 2010 года_14.04.2009_со сглаж_version 3.0_без ФСК_UPDATE.BALANCE.WARM.2011YEAR.TO.1.1_INDEX.STATION.2012(v2.0)" xfId="352"/>
    <cellStyle name="_Расчет RAB_Лен и МОЭСК_с 2010 года_14.04.2009_со сглаж_version 3.0_без ФСК_UPDATE.BALANCE.WARM.2011YEAR.TO.1.1_OREP.KU.2011.MONTHLY.02(v1.1)" xfId="353"/>
    <cellStyle name="_Расчет RAB_Лен и МОЭСК_с 2010 года_14.04.2009_со сглаж_version 3.0_без ФСК_UPDATE.BALANCE.WARM.2011YEAR.TO.1.2" xfId="354"/>
    <cellStyle name="_Расчет RAB_Лен и МОЭСК_с 2010 года_14.04.2009_со сглаж_version 3.0_без ФСК_UPDATE.BALANCE.WARM.2011YEAR.TO.1.4.64" xfId="355"/>
    <cellStyle name="_Расчет RAB_Лен и МОЭСК_с 2010 года_14.04.2009_со сглаж_version 3.0_без ФСК_UPDATE.BALANCE.WARM.2011YEAR.TO.1.5.64" xfId="356"/>
    <cellStyle name="_Расчет RAB_Лен и МОЭСК_с 2010 года_14.04.2009_со сглаж_version 3.0_без ФСК_UPDATE.MONITORING.OS.EE.2.02.TO.1.3.64" xfId="357"/>
    <cellStyle name="_Свод по ИПР (2)" xfId="358"/>
    <cellStyle name="_Справочник затрат_ЛХ_20.10.05" xfId="359"/>
    <cellStyle name="_таблицы для расчетов28-04-08_2006-2009_прибыль корр_по ИА" xfId="360"/>
    <cellStyle name="_таблицы для расчетов28-04-08_2006-2009с ИА" xfId="361"/>
    <cellStyle name="_ТЭП по планированию доходов на передачу ээ" xfId="362"/>
    <cellStyle name="_Форма 6  РТК.xls(отчет по Адр пр. ЛО)" xfId="363"/>
    <cellStyle name="_Формат разбивки по МРСК_РСК" xfId="364"/>
    <cellStyle name="_Формат_для Согласования" xfId="365"/>
    <cellStyle name="_Форматы УУ_12 _1_1_1_1" xfId="366"/>
    <cellStyle name="_Форматы УУ_резерв" xfId="367"/>
    <cellStyle name="_формы Ленэнерго -изменения2" xfId="368"/>
    <cellStyle name="_фск, выручка, потери" xfId="369"/>
    <cellStyle name="_ХХХ Прил 2 Формы бюджетных документов 2007" xfId="370"/>
    <cellStyle name="_экон.форм-т ВО 1 с разбивкой" xfId="371"/>
    <cellStyle name="’К‰Э [0.00]" xfId="372"/>
    <cellStyle name="”€ќђќ‘ћ‚›‰" xfId="373"/>
    <cellStyle name="”€љ‘€ђћ‚ђќќ›‰" xfId="374"/>
    <cellStyle name="”ќђќ‘ћ‚›‰" xfId="375"/>
    <cellStyle name="”љ‘ђћ‚ђќќ›‰" xfId="376"/>
    <cellStyle name="„…ќ…†ќ›‰" xfId="377"/>
    <cellStyle name="€’ћѓћ‚›‰" xfId="378"/>
    <cellStyle name="‡ђѓћ‹ћ‚ћљ1" xfId="379"/>
    <cellStyle name="‡ђѓћ‹ћ‚ћљ2" xfId="380"/>
    <cellStyle name="’ћѓћ‚›‰" xfId="381"/>
    <cellStyle name="1Normal" xfId="382"/>
    <cellStyle name="20% - Accent1" xfId="383"/>
    <cellStyle name="20% - Accent1 2" xfId="384"/>
    <cellStyle name="20% - Accent1 3" xfId="385"/>
    <cellStyle name="20% - Accent1_46EE.2011(v1.0)" xfId="386"/>
    <cellStyle name="20% - Accent2" xfId="387"/>
    <cellStyle name="20% - Accent2 2" xfId="388"/>
    <cellStyle name="20% - Accent2 3" xfId="389"/>
    <cellStyle name="20% - Accent2_46EE.2011(v1.0)" xfId="390"/>
    <cellStyle name="20% - Accent3" xfId="391"/>
    <cellStyle name="20% - Accent3 2" xfId="392"/>
    <cellStyle name="20% - Accent3 3" xfId="393"/>
    <cellStyle name="20% - Accent3_46EE.2011(v1.0)" xfId="394"/>
    <cellStyle name="20% - Accent4" xfId="395"/>
    <cellStyle name="20% - Accent4 2" xfId="396"/>
    <cellStyle name="20% - Accent4 3" xfId="397"/>
    <cellStyle name="20% - Accent4_46EE.2011(v1.0)" xfId="398"/>
    <cellStyle name="20% - Accent5" xfId="399"/>
    <cellStyle name="20% - Accent5 2" xfId="400"/>
    <cellStyle name="20% - Accent5 3" xfId="401"/>
    <cellStyle name="20% - Accent5_46EE.2011(v1.0)" xfId="402"/>
    <cellStyle name="20% - Accent6" xfId="403"/>
    <cellStyle name="20% - Accent6 2" xfId="404"/>
    <cellStyle name="20% - Accent6 3" xfId="405"/>
    <cellStyle name="20% - Accent6_46EE.2011(v1.0)" xfId="406"/>
    <cellStyle name="20% - Акцент1" xfId="407"/>
    <cellStyle name="20% - Акцент1 10" xfId="408"/>
    <cellStyle name="20% - Акцент1 2" xfId="409"/>
    <cellStyle name="20% - Акцент1 2 2" xfId="410"/>
    <cellStyle name="20% - Акцент1 2 3" xfId="411"/>
    <cellStyle name="20% - Акцент1 2_46EE.2011(v1.0)" xfId="412"/>
    <cellStyle name="20% - Акцент1 3" xfId="413"/>
    <cellStyle name="20% - Акцент1 3 2" xfId="414"/>
    <cellStyle name="20% - Акцент1 3 3" xfId="415"/>
    <cellStyle name="20% - Акцент1 3_46EE.2011(v1.0)" xfId="416"/>
    <cellStyle name="20% - Акцент1 4" xfId="417"/>
    <cellStyle name="20% - Акцент1 4 2" xfId="418"/>
    <cellStyle name="20% - Акцент1 4 3" xfId="419"/>
    <cellStyle name="20% - Акцент1 4_46EE.2011(v1.0)" xfId="420"/>
    <cellStyle name="20% - Акцент1 5" xfId="421"/>
    <cellStyle name="20% - Акцент1 5 2" xfId="422"/>
    <cellStyle name="20% - Акцент1 5 3" xfId="423"/>
    <cellStyle name="20% - Акцент1 5_46EE.2011(v1.0)" xfId="424"/>
    <cellStyle name="20% - Акцент1 6" xfId="425"/>
    <cellStyle name="20% - Акцент1 6 2" xfId="426"/>
    <cellStyle name="20% - Акцент1 6 3" xfId="427"/>
    <cellStyle name="20% - Акцент1 6_46EE.2011(v1.0)" xfId="428"/>
    <cellStyle name="20% - Акцент1 7" xfId="429"/>
    <cellStyle name="20% - Акцент1 7 2" xfId="430"/>
    <cellStyle name="20% - Акцент1 7 3" xfId="431"/>
    <cellStyle name="20% - Акцент1 7_46EE.2011(v1.0)" xfId="432"/>
    <cellStyle name="20% - Акцент1 8" xfId="433"/>
    <cellStyle name="20% - Акцент1 8 2" xfId="434"/>
    <cellStyle name="20% - Акцент1 8 3" xfId="435"/>
    <cellStyle name="20% - Акцент1 8_46EE.2011(v1.0)" xfId="436"/>
    <cellStyle name="20% - Акцент1 9" xfId="437"/>
    <cellStyle name="20% - Акцент1 9 2" xfId="438"/>
    <cellStyle name="20% - Акцент1 9 3" xfId="439"/>
    <cellStyle name="20% - Акцент1 9_46EE.2011(v1.0)" xfId="440"/>
    <cellStyle name="20% - Акцент2" xfId="441"/>
    <cellStyle name="20% - Акцент2 10" xfId="442"/>
    <cellStyle name="20% - Акцент2 2" xfId="443"/>
    <cellStyle name="20% - Акцент2 2 2" xfId="444"/>
    <cellStyle name="20% - Акцент2 2 3" xfId="445"/>
    <cellStyle name="20% - Акцент2 2_46EE.2011(v1.0)" xfId="446"/>
    <cellStyle name="20% - Акцент2 3" xfId="447"/>
    <cellStyle name="20% - Акцент2 3 2" xfId="448"/>
    <cellStyle name="20% - Акцент2 3 3" xfId="449"/>
    <cellStyle name="20% - Акцент2 3_46EE.2011(v1.0)" xfId="450"/>
    <cellStyle name="20% - Акцент2 4" xfId="451"/>
    <cellStyle name="20% - Акцент2 4 2" xfId="452"/>
    <cellStyle name="20% - Акцент2 4 3" xfId="453"/>
    <cellStyle name="20% - Акцент2 4_46EE.2011(v1.0)" xfId="454"/>
    <cellStyle name="20% - Акцент2 5" xfId="455"/>
    <cellStyle name="20% - Акцент2 5 2" xfId="456"/>
    <cellStyle name="20% - Акцент2 5 3" xfId="457"/>
    <cellStyle name="20% - Акцент2 5_46EE.2011(v1.0)" xfId="458"/>
    <cellStyle name="20% - Акцент2 6" xfId="459"/>
    <cellStyle name="20% - Акцент2 6 2" xfId="460"/>
    <cellStyle name="20% - Акцент2 6 3" xfId="461"/>
    <cellStyle name="20% - Акцент2 6_46EE.2011(v1.0)" xfId="462"/>
    <cellStyle name="20% - Акцент2 7" xfId="463"/>
    <cellStyle name="20% - Акцент2 7 2" xfId="464"/>
    <cellStyle name="20% - Акцент2 7 3" xfId="465"/>
    <cellStyle name="20% - Акцент2 7_46EE.2011(v1.0)" xfId="466"/>
    <cellStyle name="20% - Акцент2 8" xfId="467"/>
    <cellStyle name="20% - Акцент2 8 2" xfId="468"/>
    <cellStyle name="20% - Акцент2 8 3" xfId="469"/>
    <cellStyle name="20% - Акцент2 8_46EE.2011(v1.0)" xfId="470"/>
    <cellStyle name="20% - Акцент2 9" xfId="471"/>
    <cellStyle name="20% - Акцент2 9 2" xfId="472"/>
    <cellStyle name="20% - Акцент2 9 3" xfId="473"/>
    <cellStyle name="20% - Акцент2 9_46EE.2011(v1.0)" xfId="474"/>
    <cellStyle name="20% - Акцент3" xfId="475"/>
    <cellStyle name="20% - Акцент3 10" xfId="476"/>
    <cellStyle name="20% - Акцент3 2" xfId="477"/>
    <cellStyle name="20% - Акцент3 2 2" xfId="478"/>
    <cellStyle name="20% - Акцент3 2 3" xfId="479"/>
    <cellStyle name="20% - Акцент3 2_46EE.2011(v1.0)" xfId="480"/>
    <cellStyle name="20% - Акцент3 3" xfId="481"/>
    <cellStyle name="20% - Акцент3 3 2" xfId="482"/>
    <cellStyle name="20% - Акцент3 3 3" xfId="483"/>
    <cellStyle name="20% - Акцент3 3_46EE.2011(v1.0)" xfId="484"/>
    <cellStyle name="20% - Акцент3 4" xfId="485"/>
    <cellStyle name="20% - Акцент3 4 2" xfId="486"/>
    <cellStyle name="20% - Акцент3 4 3" xfId="487"/>
    <cellStyle name="20% - Акцент3 4_46EE.2011(v1.0)" xfId="488"/>
    <cellStyle name="20% - Акцент3 5" xfId="489"/>
    <cellStyle name="20% - Акцент3 5 2" xfId="490"/>
    <cellStyle name="20% - Акцент3 5 3" xfId="491"/>
    <cellStyle name="20% - Акцент3 5_46EE.2011(v1.0)" xfId="492"/>
    <cellStyle name="20% - Акцент3 6" xfId="493"/>
    <cellStyle name="20% - Акцент3 6 2" xfId="494"/>
    <cellStyle name="20% - Акцент3 6 3" xfId="495"/>
    <cellStyle name="20% - Акцент3 6_46EE.2011(v1.0)" xfId="496"/>
    <cellStyle name="20% - Акцент3 7" xfId="497"/>
    <cellStyle name="20% - Акцент3 7 2" xfId="498"/>
    <cellStyle name="20% - Акцент3 7 3" xfId="499"/>
    <cellStyle name="20% - Акцент3 7_46EE.2011(v1.0)" xfId="500"/>
    <cellStyle name="20% - Акцент3 8" xfId="501"/>
    <cellStyle name="20% - Акцент3 8 2" xfId="502"/>
    <cellStyle name="20% - Акцент3 8 3" xfId="503"/>
    <cellStyle name="20% - Акцент3 8_46EE.2011(v1.0)" xfId="504"/>
    <cellStyle name="20% - Акцент3 9" xfId="505"/>
    <cellStyle name="20% - Акцент3 9 2" xfId="506"/>
    <cellStyle name="20% - Акцент3 9 3" xfId="507"/>
    <cellStyle name="20% - Акцент3 9_46EE.2011(v1.0)" xfId="508"/>
    <cellStyle name="20% - Акцент4" xfId="509"/>
    <cellStyle name="20% - Акцент4 10" xfId="510"/>
    <cellStyle name="20% - Акцент4 2" xfId="511"/>
    <cellStyle name="20% - Акцент4 2 2" xfId="512"/>
    <cellStyle name="20% - Акцент4 2 3" xfId="513"/>
    <cellStyle name="20% - Акцент4 2_46EE.2011(v1.0)" xfId="514"/>
    <cellStyle name="20% - Акцент4 3" xfId="515"/>
    <cellStyle name="20% - Акцент4 3 2" xfId="516"/>
    <cellStyle name="20% - Акцент4 3 3" xfId="517"/>
    <cellStyle name="20% - Акцент4 3_46EE.2011(v1.0)" xfId="518"/>
    <cellStyle name="20% - Акцент4 4" xfId="519"/>
    <cellStyle name="20% - Акцент4 4 2" xfId="520"/>
    <cellStyle name="20% - Акцент4 4 3" xfId="521"/>
    <cellStyle name="20% - Акцент4 4_46EE.2011(v1.0)" xfId="522"/>
    <cellStyle name="20% - Акцент4 5" xfId="523"/>
    <cellStyle name="20% - Акцент4 5 2" xfId="524"/>
    <cellStyle name="20% - Акцент4 5 3" xfId="525"/>
    <cellStyle name="20% - Акцент4 5_46EE.2011(v1.0)" xfId="526"/>
    <cellStyle name="20% - Акцент4 6" xfId="527"/>
    <cellStyle name="20% - Акцент4 6 2" xfId="528"/>
    <cellStyle name="20% - Акцент4 6 3" xfId="529"/>
    <cellStyle name="20% - Акцент4 6_46EE.2011(v1.0)" xfId="530"/>
    <cellStyle name="20% - Акцент4 7" xfId="531"/>
    <cellStyle name="20% - Акцент4 7 2" xfId="532"/>
    <cellStyle name="20% - Акцент4 7 3" xfId="533"/>
    <cellStyle name="20% - Акцент4 7_46EE.2011(v1.0)" xfId="534"/>
    <cellStyle name="20% - Акцент4 8" xfId="535"/>
    <cellStyle name="20% - Акцент4 8 2" xfId="536"/>
    <cellStyle name="20% - Акцент4 8 3" xfId="537"/>
    <cellStyle name="20% - Акцент4 8_46EE.2011(v1.0)" xfId="538"/>
    <cellStyle name="20% - Акцент4 9" xfId="539"/>
    <cellStyle name="20% - Акцент4 9 2" xfId="540"/>
    <cellStyle name="20% - Акцент4 9 3" xfId="541"/>
    <cellStyle name="20% - Акцент4 9_46EE.2011(v1.0)" xfId="542"/>
    <cellStyle name="20% - Акцент5" xfId="543"/>
    <cellStyle name="20% - Акцент5 10" xfId="544"/>
    <cellStyle name="20% - Акцент5 2" xfId="545"/>
    <cellStyle name="20% - Акцент5 2 2" xfId="546"/>
    <cellStyle name="20% - Акцент5 2 3" xfId="547"/>
    <cellStyle name="20% - Акцент5 2_46EE.2011(v1.0)" xfId="548"/>
    <cellStyle name="20% - Акцент5 3" xfId="549"/>
    <cellStyle name="20% - Акцент5 3 2" xfId="550"/>
    <cellStyle name="20% - Акцент5 3 3" xfId="551"/>
    <cellStyle name="20% - Акцент5 3_46EE.2011(v1.0)" xfId="552"/>
    <cellStyle name="20% - Акцент5 4" xfId="553"/>
    <cellStyle name="20% - Акцент5 4 2" xfId="554"/>
    <cellStyle name="20% - Акцент5 4 3" xfId="555"/>
    <cellStyle name="20% - Акцент5 4_46EE.2011(v1.0)" xfId="556"/>
    <cellStyle name="20% - Акцент5 5" xfId="557"/>
    <cellStyle name="20% - Акцент5 5 2" xfId="558"/>
    <cellStyle name="20% - Акцент5 5 3" xfId="559"/>
    <cellStyle name="20% - Акцент5 5_46EE.2011(v1.0)" xfId="560"/>
    <cellStyle name="20% - Акцент5 6" xfId="561"/>
    <cellStyle name="20% - Акцент5 6 2" xfId="562"/>
    <cellStyle name="20% - Акцент5 6 3" xfId="563"/>
    <cellStyle name="20% - Акцент5 6_46EE.2011(v1.0)" xfId="564"/>
    <cellStyle name="20% - Акцент5 7" xfId="565"/>
    <cellStyle name="20% - Акцент5 7 2" xfId="566"/>
    <cellStyle name="20% - Акцент5 7 3" xfId="567"/>
    <cellStyle name="20% - Акцент5 7_46EE.2011(v1.0)" xfId="568"/>
    <cellStyle name="20% - Акцент5 8" xfId="569"/>
    <cellStyle name="20% - Акцент5 8 2" xfId="570"/>
    <cellStyle name="20% - Акцент5 8 3" xfId="571"/>
    <cellStyle name="20% - Акцент5 8_46EE.2011(v1.0)" xfId="572"/>
    <cellStyle name="20% - Акцент5 9" xfId="573"/>
    <cellStyle name="20% - Акцент5 9 2" xfId="574"/>
    <cellStyle name="20% - Акцент5 9 3" xfId="575"/>
    <cellStyle name="20% - Акцент5 9_46EE.2011(v1.0)" xfId="576"/>
    <cellStyle name="20% - Акцент6" xfId="577"/>
    <cellStyle name="20% - Акцент6 10" xfId="578"/>
    <cellStyle name="20% - Акцент6 2" xfId="579"/>
    <cellStyle name="20% - Акцент6 2 2" xfId="580"/>
    <cellStyle name="20% - Акцент6 2 3" xfId="581"/>
    <cellStyle name="20% - Акцент6 2_46EE.2011(v1.0)" xfId="582"/>
    <cellStyle name="20% - Акцент6 3" xfId="583"/>
    <cellStyle name="20% - Акцент6 3 2" xfId="584"/>
    <cellStyle name="20% - Акцент6 3 3" xfId="585"/>
    <cellStyle name="20% - Акцент6 3_46EE.2011(v1.0)" xfId="586"/>
    <cellStyle name="20% - Акцент6 4" xfId="587"/>
    <cellStyle name="20% - Акцент6 4 2" xfId="588"/>
    <cellStyle name="20% - Акцент6 4 3" xfId="589"/>
    <cellStyle name="20% - Акцент6 4_46EE.2011(v1.0)" xfId="590"/>
    <cellStyle name="20% - Акцент6 5" xfId="591"/>
    <cellStyle name="20% - Акцент6 5 2" xfId="592"/>
    <cellStyle name="20% - Акцент6 5 3" xfId="593"/>
    <cellStyle name="20% - Акцент6 5_46EE.2011(v1.0)" xfId="594"/>
    <cellStyle name="20% - Акцент6 6" xfId="595"/>
    <cellStyle name="20% - Акцент6 6 2" xfId="596"/>
    <cellStyle name="20% - Акцент6 6 3" xfId="597"/>
    <cellStyle name="20% - Акцент6 6_46EE.2011(v1.0)" xfId="598"/>
    <cellStyle name="20% - Акцент6 7" xfId="599"/>
    <cellStyle name="20% - Акцент6 7 2" xfId="600"/>
    <cellStyle name="20% - Акцент6 7 3" xfId="601"/>
    <cellStyle name="20% - Акцент6 7_46EE.2011(v1.0)" xfId="602"/>
    <cellStyle name="20% - Акцент6 8" xfId="603"/>
    <cellStyle name="20% - Акцент6 8 2" xfId="604"/>
    <cellStyle name="20% - Акцент6 8 3" xfId="605"/>
    <cellStyle name="20% - Акцент6 8_46EE.2011(v1.0)" xfId="606"/>
    <cellStyle name="20% - Акцент6 9" xfId="607"/>
    <cellStyle name="20% - Акцент6 9 2" xfId="608"/>
    <cellStyle name="20% - Акцент6 9 3" xfId="609"/>
    <cellStyle name="20% - Акцент6 9_46EE.2011(v1.0)" xfId="610"/>
    <cellStyle name="40% - Accent1" xfId="611"/>
    <cellStyle name="40% - Accent1 2" xfId="612"/>
    <cellStyle name="40% - Accent1 3" xfId="613"/>
    <cellStyle name="40% - Accent1_46EE.2011(v1.0)" xfId="614"/>
    <cellStyle name="40% - Accent2" xfId="615"/>
    <cellStyle name="40% - Accent2 2" xfId="616"/>
    <cellStyle name="40% - Accent2 3" xfId="617"/>
    <cellStyle name="40% - Accent2_46EE.2011(v1.0)" xfId="618"/>
    <cellStyle name="40% - Accent3" xfId="619"/>
    <cellStyle name="40% - Accent3 2" xfId="620"/>
    <cellStyle name="40% - Accent3 3" xfId="621"/>
    <cellStyle name="40% - Accent3_46EE.2011(v1.0)" xfId="622"/>
    <cellStyle name="40% - Accent4" xfId="623"/>
    <cellStyle name="40% - Accent4 2" xfId="624"/>
    <cellStyle name="40% - Accent4 3" xfId="625"/>
    <cellStyle name="40% - Accent4_46EE.2011(v1.0)" xfId="626"/>
    <cellStyle name="40% - Accent5" xfId="627"/>
    <cellStyle name="40% - Accent5 2" xfId="628"/>
    <cellStyle name="40% - Accent5 3" xfId="629"/>
    <cellStyle name="40% - Accent5_46EE.2011(v1.0)" xfId="630"/>
    <cellStyle name="40% - Accent6" xfId="631"/>
    <cellStyle name="40% - Accent6 2" xfId="632"/>
    <cellStyle name="40% - Accent6 3" xfId="633"/>
    <cellStyle name="40% - Accent6_46EE.2011(v1.0)" xfId="634"/>
    <cellStyle name="40% - Акцент1" xfId="635"/>
    <cellStyle name="40% - Акцент1 10" xfId="636"/>
    <cellStyle name="40% - Акцент1 2" xfId="637"/>
    <cellStyle name="40% - Акцент1 2 2" xfId="638"/>
    <cellStyle name="40% - Акцент1 2 3" xfId="639"/>
    <cellStyle name="40% - Акцент1 2_46EE.2011(v1.0)" xfId="640"/>
    <cellStyle name="40% - Акцент1 3" xfId="641"/>
    <cellStyle name="40% - Акцент1 3 2" xfId="642"/>
    <cellStyle name="40% - Акцент1 3 3" xfId="643"/>
    <cellStyle name="40% - Акцент1 3_46EE.2011(v1.0)" xfId="644"/>
    <cellStyle name="40% - Акцент1 4" xfId="645"/>
    <cellStyle name="40% - Акцент1 4 2" xfId="646"/>
    <cellStyle name="40% - Акцент1 4 3" xfId="647"/>
    <cellStyle name="40% - Акцент1 4_46EE.2011(v1.0)" xfId="648"/>
    <cellStyle name="40% - Акцент1 5" xfId="649"/>
    <cellStyle name="40% - Акцент1 5 2" xfId="650"/>
    <cellStyle name="40% - Акцент1 5 3" xfId="651"/>
    <cellStyle name="40% - Акцент1 5_46EE.2011(v1.0)" xfId="652"/>
    <cellStyle name="40% - Акцент1 6" xfId="653"/>
    <cellStyle name="40% - Акцент1 6 2" xfId="654"/>
    <cellStyle name="40% - Акцент1 6 3" xfId="655"/>
    <cellStyle name="40% - Акцент1 6_46EE.2011(v1.0)" xfId="656"/>
    <cellStyle name="40% - Акцент1 7" xfId="657"/>
    <cellStyle name="40% - Акцент1 7 2" xfId="658"/>
    <cellStyle name="40% - Акцент1 7 3" xfId="659"/>
    <cellStyle name="40% - Акцент1 7_46EE.2011(v1.0)" xfId="660"/>
    <cellStyle name="40% - Акцент1 8" xfId="661"/>
    <cellStyle name="40% - Акцент1 8 2" xfId="662"/>
    <cellStyle name="40% - Акцент1 8 3" xfId="663"/>
    <cellStyle name="40% - Акцент1 8_46EE.2011(v1.0)" xfId="664"/>
    <cellStyle name="40% - Акцент1 9" xfId="665"/>
    <cellStyle name="40% - Акцент1 9 2" xfId="666"/>
    <cellStyle name="40% - Акцент1 9 3" xfId="667"/>
    <cellStyle name="40% - Акцент1 9_46EE.2011(v1.0)" xfId="668"/>
    <cellStyle name="40% - Акцент2" xfId="669"/>
    <cellStyle name="40% - Акцент2 10" xfId="670"/>
    <cellStyle name="40% - Акцент2 2" xfId="671"/>
    <cellStyle name="40% - Акцент2 2 2" xfId="672"/>
    <cellStyle name="40% - Акцент2 2 3" xfId="673"/>
    <cellStyle name="40% - Акцент2 2_46EE.2011(v1.0)" xfId="674"/>
    <cellStyle name="40% - Акцент2 3" xfId="675"/>
    <cellStyle name="40% - Акцент2 3 2" xfId="676"/>
    <cellStyle name="40% - Акцент2 3 3" xfId="677"/>
    <cellStyle name="40% - Акцент2 3_46EE.2011(v1.0)" xfId="678"/>
    <cellStyle name="40% - Акцент2 4" xfId="679"/>
    <cellStyle name="40% - Акцент2 4 2" xfId="680"/>
    <cellStyle name="40% - Акцент2 4 3" xfId="681"/>
    <cellStyle name="40% - Акцент2 4_46EE.2011(v1.0)" xfId="682"/>
    <cellStyle name="40% - Акцент2 5" xfId="683"/>
    <cellStyle name="40% - Акцент2 5 2" xfId="684"/>
    <cellStyle name="40% - Акцент2 5 3" xfId="685"/>
    <cellStyle name="40% - Акцент2 5_46EE.2011(v1.0)" xfId="686"/>
    <cellStyle name="40% - Акцент2 6" xfId="687"/>
    <cellStyle name="40% - Акцент2 6 2" xfId="688"/>
    <cellStyle name="40% - Акцент2 6 3" xfId="689"/>
    <cellStyle name="40% - Акцент2 6_46EE.2011(v1.0)" xfId="690"/>
    <cellStyle name="40% - Акцент2 7" xfId="691"/>
    <cellStyle name="40% - Акцент2 7 2" xfId="692"/>
    <cellStyle name="40% - Акцент2 7 3" xfId="693"/>
    <cellStyle name="40% - Акцент2 7_46EE.2011(v1.0)" xfId="694"/>
    <cellStyle name="40% - Акцент2 8" xfId="695"/>
    <cellStyle name="40% - Акцент2 8 2" xfId="696"/>
    <cellStyle name="40% - Акцент2 8 3" xfId="697"/>
    <cellStyle name="40% - Акцент2 8_46EE.2011(v1.0)" xfId="698"/>
    <cellStyle name="40% - Акцент2 9" xfId="699"/>
    <cellStyle name="40% - Акцент2 9 2" xfId="700"/>
    <cellStyle name="40% - Акцент2 9 3" xfId="701"/>
    <cellStyle name="40% - Акцент2 9_46EE.2011(v1.0)" xfId="702"/>
    <cellStyle name="40% - Акцент3" xfId="703"/>
    <cellStyle name="40% - Акцент3 10" xfId="704"/>
    <cellStyle name="40% - Акцент3 2" xfId="705"/>
    <cellStyle name="40% - Акцент3 2 2" xfId="706"/>
    <cellStyle name="40% - Акцент3 2 3" xfId="707"/>
    <cellStyle name="40% - Акцент3 2_46EE.2011(v1.0)" xfId="708"/>
    <cellStyle name="40% - Акцент3 3" xfId="709"/>
    <cellStyle name="40% - Акцент3 3 2" xfId="710"/>
    <cellStyle name="40% - Акцент3 3 3" xfId="711"/>
    <cellStyle name="40% - Акцент3 3_46EE.2011(v1.0)" xfId="712"/>
    <cellStyle name="40% - Акцент3 4" xfId="713"/>
    <cellStyle name="40% - Акцент3 4 2" xfId="714"/>
    <cellStyle name="40% - Акцент3 4 3" xfId="715"/>
    <cellStyle name="40% - Акцент3 4_46EE.2011(v1.0)" xfId="716"/>
    <cellStyle name="40% - Акцент3 5" xfId="717"/>
    <cellStyle name="40% - Акцент3 5 2" xfId="718"/>
    <cellStyle name="40% - Акцент3 5 3" xfId="719"/>
    <cellStyle name="40% - Акцент3 5_46EE.2011(v1.0)" xfId="720"/>
    <cellStyle name="40% - Акцент3 6" xfId="721"/>
    <cellStyle name="40% - Акцент3 6 2" xfId="722"/>
    <cellStyle name="40% - Акцент3 6 3" xfId="723"/>
    <cellStyle name="40% - Акцент3 6_46EE.2011(v1.0)" xfId="724"/>
    <cellStyle name="40% - Акцент3 7" xfId="725"/>
    <cellStyle name="40% - Акцент3 7 2" xfId="726"/>
    <cellStyle name="40% - Акцент3 7 3" xfId="727"/>
    <cellStyle name="40% - Акцент3 7_46EE.2011(v1.0)" xfId="728"/>
    <cellStyle name="40% - Акцент3 8" xfId="729"/>
    <cellStyle name="40% - Акцент3 8 2" xfId="730"/>
    <cellStyle name="40% - Акцент3 8 3" xfId="731"/>
    <cellStyle name="40% - Акцент3 8_46EE.2011(v1.0)" xfId="732"/>
    <cellStyle name="40% - Акцент3 9" xfId="733"/>
    <cellStyle name="40% - Акцент3 9 2" xfId="734"/>
    <cellStyle name="40% - Акцент3 9 3" xfId="735"/>
    <cellStyle name="40% - Акцент3 9_46EE.2011(v1.0)" xfId="736"/>
    <cellStyle name="40% - Акцент4" xfId="737"/>
    <cellStyle name="40% - Акцент4 10" xfId="738"/>
    <cellStyle name="40% - Акцент4 2" xfId="739"/>
    <cellStyle name="40% - Акцент4 2 2" xfId="740"/>
    <cellStyle name="40% - Акцент4 2 3" xfId="741"/>
    <cellStyle name="40% - Акцент4 2_46EE.2011(v1.0)" xfId="742"/>
    <cellStyle name="40% - Акцент4 3" xfId="743"/>
    <cellStyle name="40% - Акцент4 3 2" xfId="744"/>
    <cellStyle name="40% - Акцент4 3 3" xfId="745"/>
    <cellStyle name="40% - Акцент4 3_46EE.2011(v1.0)" xfId="746"/>
    <cellStyle name="40% - Акцент4 4" xfId="747"/>
    <cellStyle name="40% - Акцент4 4 2" xfId="748"/>
    <cellStyle name="40% - Акцент4 4 3" xfId="749"/>
    <cellStyle name="40% - Акцент4 4_46EE.2011(v1.0)" xfId="750"/>
    <cellStyle name="40% - Акцент4 5" xfId="751"/>
    <cellStyle name="40% - Акцент4 5 2" xfId="752"/>
    <cellStyle name="40% - Акцент4 5 3" xfId="753"/>
    <cellStyle name="40% - Акцент4 5_46EE.2011(v1.0)" xfId="754"/>
    <cellStyle name="40% - Акцент4 6" xfId="755"/>
    <cellStyle name="40% - Акцент4 6 2" xfId="756"/>
    <cellStyle name="40% - Акцент4 6 3" xfId="757"/>
    <cellStyle name="40% - Акцент4 6_46EE.2011(v1.0)" xfId="758"/>
    <cellStyle name="40% - Акцент4 7" xfId="759"/>
    <cellStyle name="40% - Акцент4 7 2" xfId="760"/>
    <cellStyle name="40% - Акцент4 7 3" xfId="761"/>
    <cellStyle name="40% - Акцент4 7_46EE.2011(v1.0)" xfId="762"/>
    <cellStyle name="40% - Акцент4 8" xfId="763"/>
    <cellStyle name="40% - Акцент4 8 2" xfId="764"/>
    <cellStyle name="40% - Акцент4 8 3" xfId="765"/>
    <cellStyle name="40% - Акцент4 8_46EE.2011(v1.0)" xfId="766"/>
    <cellStyle name="40% - Акцент4 9" xfId="767"/>
    <cellStyle name="40% - Акцент4 9 2" xfId="768"/>
    <cellStyle name="40% - Акцент4 9 3" xfId="769"/>
    <cellStyle name="40% - Акцент4 9_46EE.2011(v1.0)" xfId="770"/>
    <cellStyle name="40% - Акцент5" xfId="771"/>
    <cellStyle name="40% - Акцент5 10" xfId="772"/>
    <cellStyle name="40% - Акцент5 2" xfId="773"/>
    <cellStyle name="40% - Акцент5 2 2" xfId="774"/>
    <cellStyle name="40% - Акцент5 2 3" xfId="775"/>
    <cellStyle name="40% - Акцент5 2_46EE.2011(v1.0)" xfId="776"/>
    <cellStyle name="40% - Акцент5 3" xfId="777"/>
    <cellStyle name="40% - Акцент5 3 2" xfId="778"/>
    <cellStyle name="40% - Акцент5 3 3" xfId="779"/>
    <cellStyle name="40% - Акцент5 3_46EE.2011(v1.0)" xfId="780"/>
    <cellStyle name="40% - Акцент5 4" xfId="781"/>
    <cellStyle name="40% - Акцент5 4 2" xfId="782"/>
    <cellStyle name="40% - Акцент5 4 3" xfId="783"/>
    <cellStyle name="40% - Акцент5 4_46EE.2011(v1.0)" xfId="784"/>
    <cellStyle name="40% - Акцент5 5" xfId="785"/>
    <cellStyle name="40% - Акцент5 5 2" xfId="786"/>
    <cellStyle name="40% - Акцент5 5 3" xfId="787"/>
    <cellStyle name="40% - Акцент5 5_46EE.2011(v1.0)" xfId="788"/>
    <cellStyle name="40% - Акцент5 6" xfId="789"/>
    <cellStyle name="40% - Акцент5 6 2" xfId="790"/>
    <cellStyle name="40% - Акцент5 6 3" xfId="791"/>
    <cellStyle name="40% - Акцент5 6_46EE.2011(v1.0)" xfId="792"/>
    <cellStyle name="40% - Акцент5 7" xfId="793"/>
    <cellStyle name="40% - Акцент5 7 2" xfId="794"/>
    <cellStyle name="40% - Акцент5 7 3" xfId="795"/>
    <cellStyle name="40% - Акцент5 7_46EE.2011(v1.0)" xfId="796"/>
    <cellStyle name="40% - Акцент5 8" xfId="797"/>
    <cellStyle name="40% - Акцент5 8 2" xfId="798"/>
    <cellStyle name="40% - Акцент5 8 3" xfId="799"/>
    <cellStyle name="40% - Акцент5 8_46EE.2011(v1.0)" xfId="800"/>
    <cellStyle name="40% - Акцент5 9" xfId="801"/>
    <cellStyle name="40% - Акцент5 9 2" xfId="802"/>
    <cellStyle name="40% - Акцент5 9 3" xfId="803"/>
    <cellStyle name="40% - Акцент5 9_46EE.2011(v1.0)" xfId="804"/>
    <cellStyle name="40% - Акцент6" xfId="805"/>
    <cellStyle name="40% - Акцент6 10" xfId="806"/>
    <cellStyle name="40% - Акцент6 2" xfId="807"/>
    <cellStyle name="40% - Акцент6 2 2" xfId="808"/>
    <cellStyle name="40% - Акцент6 2 3" xfId="809"/>
    <cellStyle name="40% - Акцент6 2_46EE.2011(v1.0)" xfId="810"/>
    <cellStyle name="40% - Акцент6 3" xfId="811"/>
    <cellStyle name="40% - Акцент6 3 2" xfId="812"/>
    <cellStyle name="40% - Акцент6 3 3" xfId="813"/>
    <cellStyle name="40% - Акцент6 3_46EE.2011(v1.0)" xfId="814"/>
    <cellStyle name="40% - Акцент6 4" xfId="815"/>
    <cellStyle name="40% - Акцент6 4 2" xfId="816"/>
    <cellStyle name="40% - Акцент6 4 3" xfId="817"/>
    <cellStyle name="40% - Акцент6 4_46EE.2011(v1.0)" xfId="818"/>
    <cellStyle name="40% - Акцент6 5" xfId="819"/>
    <cellStyle name="40% - Акцент6 5 2" xfId="820"/>
    <cellStyle name="40% - Акцент6 5 3" xfId="821"/>
    <cellStyle name="40% - Акцент6 5_46EE.2011(v1.0)" xfId="822"/>
    <cellStyle name="40% - Акцент6 6" xfId="823"/>
    <cellStyle name="40% - Акцент6 6 2" xfId="824"/>
    <cellStyle name="40% - Акцент6 6 3" xfId="825"/>
    <cellStyle name="40% - Акцент6 6_46EE.2011(v1.0)" xfId="826"/>
    <cellStyle name="40% - Акцент6 7" xfId="827"/>
    <cellStyle name="40% - Акцент6 7 2" xfId="828"/>
    <cellStyle name="40% - Акцент6 7 3" xfId="829"/>
    <cellStyle name="40% - Акцент6 7_46EE.2011(v1.0)" xfId="830"/>
    <cellStyle name="40% - Акцент6 8" xfId="831"/>
    <cellStyle name="40% - Акцент6 8 2" xfId="832"/>
    <cellStyle name="40% - Акцент6 8 3" xfId="833"/>
    <cellStyle name="40% - Акцент6 8_46EE.2011(v1.0)" xfId="834"/>
    <cellStyle name="40% - Акцент6 9" xfId="835"/>
    <cellStyle name="40% - Акцент6 9 2" xfId="836"/>
    <cellStyle name="40% - Акцент6 9 3" xfId="837"/>
    <cellStyle name="40% - Акцент6 9_46EE.2011(v1.0)" xfId="838"/>
    <cellStyle name="60% - Accent1" xfId="839"/>
    <cellStyle name="60% - Accent2" xfId="840"/>
    <cellStyle name="60% - Accent3" xfId="841"/>
    <cellStyle name="60% - Accent4" xfId="842"/>
    <cellStyle name="60% - Accent5" xfId="843"/>
    <cellStyle name="60% - Accent6" xfId="844"/>
    <cellStyle name="60% - Акцент1" xfId="845"/>
    <cellStyle name="60% - Акцент1 10" xfId="846"/>
    <cellStyle name="60% - Акцент1 2" xfId="847"/>
    <cellStyle name="60% - Акцент1 2 2" xfId="848"/>
    <cellStyle name="60% - Акцент1 3" xfId="849"/>
    <cellStyle name="60% - Акцент1 3 2" xfId="850"/>
    <cellStyle name="60% - Акцент1 4" xfId="851"/>
    <cellStyle name="60% - Акцент1 4 2" xfId="852"/>
    <cellStyle name="60% - Акцент1 5" xfId="853"/>
    <cellStyle name="60% - Акцент1 5 2" xfId="854"/>
    <cellStyle name="60% - Акцент1 6" xfId="855"/>
    <cellStyle name="60% - Акцент1 6 2" xfId="856"/>
    <cellStyle name="60% - Акцент1 7" xfId="857"/>
    <cellStyle name="60% - Акцент1 7 2" xfId="858"/>
    <cellStyle name="60% - Акцент1 8" xfId="859"/>
    <cellStyle name="60% - Акцент1 8 2" xfId="860"/>
    <cellStyle name="60% - Акцент1 9" xfId="861"/>
    <cellStyle name="60% - Акцент1 9 2" xfId="862"/>
    <cellStyle name="60% - Акцент2" xfId="863"/>
    <cellStyle name="60% - Акцент2 10" xfId="864"/>
    <cellStyle name="60% - Акцент2 2" xfId="865"/>
    <cellStyle name="60% - Акцент2 2 2" xfId="866"/>
    <cellStyle name="60% - Акцент2 3" xfId="867"/>
    <cellStyle name="60% - Акцент2 3 2" xfId="868"/>
    <cellStyle name="60% - Акцент2 4" xfId="869"/>
    <cellStyle name="60% - Акцент2 4 2" xfId="870"/>
    <cellStyle name="60% - Акцент2 5" xfId="871"/>
    <cellStyle name="60% - Акцент2 5 2" xfId="872"/>
    <cellStyle name="60% - Акцент2 6" xfId="873"/>
    <cellStyle name="60% - Акцент2 6 2" xfId="874"/>
    <cellStyle name="60% - Акцент2 7" xfId="875"/>
    <cellStyle name="60% - Акцент2 7 2" xfId="876"/>
    <cellStyle name="60% - Акцент2 8" xfId="877"/>
    <cellStyle name="60% - Акцент2 8 2" xfId="878"/>
    <cellStyle name="60% - Акцент2 9" xfId="879"/>
    <cellStyle name="60% - Акцент2 9 2" xfId="880"/>
    <cellStyle name="60% - Акцент3" xfId="881"/>
    <cellStyle name="60% - Акцент3 10" xfId="882"/>
    <cellStyle name="60% - Акцент3 2" xfId="883"/>
    <cellStyle name="60% - Акцент3 2 2" xfId="884"/>
    <cellStyle name="60% - Акцент3 3" xfId="885"/>
    <cellStyle name="60% - Акцент3 3 2" xfId="886"/>
    <cellStyle name="60% - Акцент3 4" xfId="887"/>
    <cellStyle name="60% - Акцент3 4 2" xfId="888"/>
    <cellStyle name="60% - Акцент3 5" xfId="889"/>
    <cellStyle name="60% - Акцент3 5 2" xfId="890"/>
    <cellStyle name="60% - Акцент3 6" xfId="891"/>
    <cellStyle name="60% - Акцент3 6 2" xfId="892"/>
    <cellStyle name="60% - Акцент3 7" xfId="893"/>
    <cellStyle name="60% - Акцент3 7 2" xfId="894"/>
    <cellStyle name="60% - Акцент3 8" xfId="895"/>
    <cellStyle name="60% - Акцент3 8 2" xfId="896"/>
    <cellStyle name="60% - Акцент3 9" xfId="897"/>
    <cellStyle name="60% - Акцент3 9 2" xfId="898"/>
    <cellStyle name="60% - Акцент4" xfId="899"/>
    <cellStyle name="60% - Акцент4 10" xfId="900"/>
    <cellStyle name="60% - Акцент4 2" xfId="901"/>
    <cellStyle name="60% - Акцент4 2 2" xfId="902"/>
    <cellStyle name="60% - Акцент4 3" xfId="903"/>
    <cellStyle name="60% - Акцент4 3 2" xfId="904"/>
    <cellStyle name="60% - Акцент4 4" xfId="905"/>
    <cellStyle name="60% - Акцент4 4 2" xfId="906"/>
    <cellStyle name="60% - Акцент4 5" xfId="907"/>
    <cellStyle name="60% - Акцент4 5 2" xfId="908"/>
    <cellStyle name="60% - Акцент4 6" xfId="909"/>
    <cellStyle name="60% - Акцент4 6 2" xfId="910"/>
    <cellStyle name="60% - Акцент4 7" xfId="911"/>
    <cellStyle name="60% - Акцент4 7 2" xfId="912"/>
    <cellStyle name="60% - Акцент4 8" xfId="913"/>
    <cellStyle name="60% - Акцент4 8 2" xfId="914"/>
    <cellStyle name="60% - Акцент4 9" xfId="915"/>
    <cellStyle name="60% - Акцент4 9 2" xfId="916"/>
    <cellStyle name="60% - Акцент5" xfId="917"/>
    <cellStyle name="60% - Акцент5 10" xfId="918"/>
    <cellStyle name="60% - Акцент5 2" xfId="919"/>
    <cellStyle name="60% - Акцент5 2 2" xfId="920"/>
    <cellStyle name="60% - Акцент5 3" xfId="921"/>
    <cellStyle name="60% - Акцент5 3 2" xfId="922"/>
    <cellStyle name="60% - Акцент5 4" xfId="923"/>
    <cellStyle name="60% - Акцент5 4 2" xfId="924"/>
    <cellStyle name="60% - Акцент5 5" xfId="925"/>
    <cellStyle name="60% - Акцент5 5 2" xfId="926"/>
    <cellStyle name="60% - Акцент5 6" xfId="927"/>
    <cellStyle name="60% - Акцент5 6 2" xfId="928"/>
    <cellStyle name="60% - Акцент5 7" xfId="929"/>
    <cellStyle name="60% - Акцент5 7 2" xfId="930"/>
    <cellStyle name="60% - Акцент5 8" xfId="931"/>
    <cellStyle name="60% - Акцент5 8 2" xfId="932"/>
    <cellStyle name="60% - Акцент5 9" xfId="933"/>
    <cellStyle name="60% - Акцент5 9 2" xfId="934"/>
    <cellStyle name="60% - Акцент6" xfId="935"/>
    <cellStyle name="60% - Акцент6 10" xfId="936"/>
    <cellStyle name="60% - Акцент6 2" xfId="937"/>
    <cellStyle name="60% - Акцент6 2 2" xfId="938"/>
    <cellStyle name="60% - Акцент6 3" xfId="939"/>
    <cellStyle name="60% - Акцент6 3 2" xfId="940"/>
    <cellStyle name="60% - Акцент6 4" xfId="941"/>
    <cellStyle name="60% - Акцент6 4 2" xfId="942"/>
    <cellStyle name="60% - Акцент6 5" xfId="943"/>
    <cellStyle name="60% - Акцент6 5 2" xfId="944"/>
    <cellStyle name="60% - Акцент6 6" xfId="945"/>
    <cellStyle name="60% - Акцент6 6 2" xfId="946"/>
    <cellStyle name="60% - Акцент6 7" xfId="947"/>
    <cellStyle name="60% - Акцент6 7 2" xfId="948"/>
    <cellStyle name="60% - Акцент6 8" xfId="949"/>
    <cellStyle name="60% - Акцент6 8 2" xfId="950"/>
    <cellStyle name="60% - Акцент6 9" xfId="951"/>
    <cellStyle name="60% - Акцент6 9 2" xfId="952"/>
    <cellStyle name="Accent1" xfId="953"/>
    <cellStyle name="Accent2" xfId="954"/>
    <cellStyle name="Accent3" xfId="955"/>
    <cellStyle name="Accent4" xfId="956"/>
    <cellStyle name="Accent5" xfId="957"/>
    <cellStyle name="Accent6" xfId="958"/>
    <cellStyle name="Ăčďĺđńńűëęŕ" xfId="959"/>
    <cellStyle name="AFE" xfId="960"/>
    <cellStyle name="Áĺççŕůčňíűé" xfId="961"/>
    <cellStyle name="Äĺíĺćíűé [0]_(ňŕá 3č)" xfId="962"/>
    <cellStyle name="Äĺíĺćíűé_(ňŕá 3č)" xfId="963"/>
    <cellStyle name="Bad" xfId="964"/>
    <cellStyle name="Blue" xfId="965"/>
    <cellStyle name="Body_$Dollars" xfId="966"/>
    <cellStyle name="Calculation" xfId="967"/>
    <cellStyle name="Check Cell" xfId="968"/>
    <cellStyle name="Chek" xfId="969"/>
    <cellStyle name="Comma [0]_Adjusted FS 1299" xfId="970"/>
    <cellStyle name="Comma 0" xfId="971"/>
    <cellStyle name="Comma 0*" xfId="972"/>
    <cellStyle name="Comma 2" xfId="973"/>
    <cellStyle name="Comma 3*" xfId="974"/>
    <cellStyle name="Comma_Adjusted FS 1299" xfId="975"/>
    <cellStyle name="Comma0" xfId="976"/>
    <cellStyle name="Çŕůčňíűé" xfId="977"/>
    <cellStyle name="Currency [0]" xfId="978"/>
    <cellStyle name="Currency [0] 2" xfId="979"/>
    <cellStyle name="Currency [0] 2 2" xfId="980"/>
    <cellStyle name="Currency [0] 2 3" xfId="981"/>
    <cellStyle name="Currency [0] 2 4" xfId="982"/>
    <cellStyle name="Currency [0] 2 5" xfId="983"/>
    <cellStyle name="Currency [0] 2 6" xfId="984"/>
    <cellStyle name="Currency [0] 2 7" xfId="985"/>
    <cellStyle name="Currency [0] 2 8" xfId="986"/>
    <cellStyle name="Currency [0] 2 9" xfId="987"/>
    <cellStyle name="Currency [0] 3" xfId="988"/>
    <cellStyle name="Currency [0] 3 2" xfId="989"/>
    <cellStyle name="Currency [0] 3 3" xfId="990"/>
    <cellStyle name="Currency [0] 3 4" xfId="991"/>
    <cellStyle name="Currency [0] 3 5" xfId="992"/>
    <cellStyle name="Currency [0] 3 6" xfId="993"/>
    <cellStyle name="Currency [0] 3 7" xfId="994"/>
    <cellStyle name="Currency [0] 3 8" xfId="995"/>
    <cellStyle name="Currency [0] 3 9" xfId="996"/>
    <cellStyle name="Currency [0] 4" xfId="997"/>
    <cellStyle name="Currency [0] 4 2" xfId="998"/>
    <cellStyle name="Currency [0] 4 3" xfId="999"/>
    <cellStyle name="Currency [0] 4 4" xfId="1000"/>
    <cellStyle name="Currency [0] 4 5" xfId="1001"/>
    <cellStyle name="Currency [0] 4 6" xfId="1002"/>
    <cellStyle name="Currency [0] 4 7" xfId="1003"/>
    <cellStyle name="Currency [0] 4 8" xfId="1004"/>
    <cellStyle name="Currency [0] 4 9" xfId="1005"/>
    <cellStyle name="Currency [0] 5" xfId="1006"/>
    <cellStyle name="Currency [0] 5 2" xfId="1007"/>
    <cellStyle name="Currency [0] 5 3" xfId="1008"/>
    <cellStyle name="Currency [0] 5 4" xfId="1009"/>
    <cellStyle name="Currency [0] 5 5" xfId="1010"/>
    <cellStyle name="Currency [0] 5 6" xfId="1011"/>
    <cellStyle name="Currency [0] 5 7" xfId="1012"/>
    <cellStyle name="Currency [0] 5 8" xfId="1013"/>
    <cellStyle name="Currency [0] 5 9" xfId="1014"/>
    <cellStyle name="Currency [0] 6" xfId="1015"/>
    <cellStyle name="Currency [0] 6 2" xfId="1016"/>
    <cellStyle name="Currency [0] 6 3" xfId="1017"/>
    <cellStyle name="Currency [0] 7" xfId="1018"/>
    <cellStyle name="Currency [0] 7 2" xfId="1019"/>
    <cellStyle name="Currency [0] 7 3" xfId="1020"/>
    <cellStyle name="Currency [0] 8" xfId="1021"/>
    <cellStyle name="Currency [0] 8 2" xfId="1022"/>
    <cellStyle name="Currency [0] 8 3" xfId="1023"/>
    <cellStyle name="Currency 0" xfId="1024"/>
    <cellStyle name="Currency 2" xfId="1025"/>
    <cellStyle name="Currency_06_9m" xfId="1026"/>
    <cellStyle name="Currency0" xfId="1027"/>
    <cellStyle name="Currency2" xfId="1028"/>
    <cellStyle name="Date" xfId="1029"/>
    <cellStyle name="Date Aligned" xfId="1030"/>
    <cellStyle name="Dates" xfId="1031"/>
    <cellStyle name="Dezimal [0]_NEGS" xfId="1032"/>
    <cellStyle name="Dezimal_NEGS" xfId="1033"/>
    <cellStyle name="Dotted Line" xfId="1034"/>
    <cellStyle name="E&amp;Y House" xfId="1035"/>
    <cellStyle name="E-mail" xfId="1036"/>
    <cellStyle name="E-mail 2" xfId="1037"/>
    <cellStyle name="E-mail_EE.2REK.P2011.4.78(v0.3)" xfId="1038"/>
    <cellStyle name="Euro" xfId="1039"/>
    <cellStyle name="Euro 2" xfId="1040"/>
    <cellStyle name="ew" xfId="1041"/>
    <cellStyle name="Explanatory Text" xfId="1042"/>
    <cellStyle name="F2" xfId="1043"/>
    <cellStyle name="F3" xfId="1044"/>
    <cellStyle name="F4" xfId="1045"/>
    <cellStyle name="F5" xfId="1046"/>
    <cellStyle name="F6" xfId="1047"/>
    <cellStyle name="F7" xfId="1048"/>
    <cellStyle name="F8" xfId="1049"/>
    <cellStyle name="Fixed" xfId="1050"/>
    <cellStyle name="fo]&#13;&#10;UserName=Murat Zelef&#13;&#10;UserCompany=Bumerang&#13;&#10;&#13;&#10;[File Paths]&#13;&#10;WorkingDirectory=C:\EQUIS\DLWIN&#13;&#10;DownLoader=C" xfId="1051"/>
    <cellStyle name="Followed Hyperlink" xfId="1052"/>
    <cellStyle name="Footnote" xfId="1053"/>
    <cellStyle name="Good" xfId="1054"/>
    <cellStyle name="hard no" xfId="1055"/>
    <cellStyle name="Hard Percent" xfId="1056"/>
    <cellStyle name="hardno" xfId="1057"/>
    <cellStyle name="Header" xfId="1058"/>
    <cellStyle name="Heading" xfId="1059"/>
    <cellStyle name="Heading 1" xfId="1060"/>
    <cellStyle name="Heading 2" xfId="1061"/>
    <cellStyle name="Heading 3" xfId="1062"/>
    <cellStyle name="Heading 4" xfId="1063"/>
    <cellStyle name="Heading_GP.ITOG.4.78(v1.0) - для разделения" xfId="1064"/>
    <cellStyle name="Heading2" xfId="1065"/>
    <cellStyle name="Heading2 2" xfId="1066"/>
    <cellStyle name="Heading2_EE.2REK.P2011.4.78(v0.3)" xfId="1067"/>
    <cellStyle name="Hyperlink" xfId="1068"/>
    <cellStyle name="Iau?iue1" xfId="1069"/>
    <cellStyle name="Îáű÷íűé__FES" xfId="1070"/>
    <cellStyle name="Îáû÷íûé_cogs" xfId="1071"/>
    <cellStyle name="Îňęđűâŕâřŕ˙ń˙ ăčďĺđńńűëęŕ" xfId="1072"/>
    <cellStyle name="Info" xfId="1073"/>
    <cellStyle name="Input" xfId="1074"/>
    <cellStyle name="InputCurrency" xfId="1075"/>
    <cellStyle name="InputCurrency2" xfId="1076"/>
    <cellStyle name="InputMultiple1" xfId="1077"/>
    <cellStyle name="InputPercent1" xfId="1078"/>
    <cellStyle name="Inputs" xfId="1079"/>
    <cellStyle name="Inputs (const)" xfId="1080"/>
    <cellStyle name="Inputs (const) 2" xfId="1081"/>
    <cellStyle name="Inputs (const)_EE.2REK.P2011.4.78(v0.3)" xfId="1082"/>
    <cellStyle name="Inputs 2" xfId="1083"/>
    <cellStyle name="Inputs 3" xfId="1084"/>
    <cellStyle name="Inputs Co" xfId="1085"/>
    <cellStyle name="Inputs_46EE.2011(v1.0)" xfId="1086"/>
    <cellStyle name="Linked Cell" xfId="1087"/>
    <cellStyle name="Millares [0]_RESULTS" xfId="1088"/>
    <cellStyle name="Millares_RESULTS" xfId="1089"/>
    <cellStyle name="Milliers [0]_RESULTS" xfId="1090"/>
    <cellStyle name="Milliers_RESULTS" xfId="1091"/>
    <cellStyle name="mnb" xfId="1092"/>
    <cellStyle name="Moneda [0]_RESULTS" xfId="1093"/>
    <cellStyle name="Moneda_RESULTS" xfId="1094"/>
    <cellStyle name="Monétaire [0]_RESULTS" xfId="1095"/>
    <cellStyle name="Monétaire_RESULTS" xfId="1096"/>
    <cellStyle name="Multiple" xfId="1097"/>
    <cellStyle name="Multiple1" xfId="1098"/>
    <cellStyle name="MultipleBelow" xfId="1099"/>
    <cellStyle name="namber" xfId="1100"/>
    <cellStyle name="Neutral" xfId="1101"/>
    <cellStyle name="Norma11l" xfId="1102"/>
    <cellStyle name="normal" xfId="1103"/>
    <cellStyle name="Normal - Style1" xfId="1104"/>
    <cellStyle name="normal 10" xfId="1105"/>
    <cellStyle name="normal 11" xfId="1106"/>
    <cellStyle name="normal 12" xfId="1107"/>
    <cellStyle name="normal 13" xfId="1108"/>
    <cellStyle name="Normal 2" xfId="1109"/>
    <cellStyle name="Normal 2 2" xfId="1110"/>
    <cellStyle name="Normal 2 3" xfId="1111"/>
    <cellStyle name="Normal 2_Общехоз." xfId="1112"/>
    <cellStyle name="normal 3" xfId="1113"/>
    <cellStyle name="normal 4" xfId="1114"/>
    <cellStyle name="normal 5" xfId="1115"/>
    <cellStyle name="normal 6" xfId="1116"/>
    <cellStyle name="normal 7" xfId="1117"/>
    <cellStyle name="normal 8" xfId="1118"/>
    <cellStyle name="normal 9" xfId="1119"/>
    <cellStyle name="Normal." xfId="1120"/>
    <cellStyle name="Normal_06_9m" xfId="1121"/>
    <cellStyle name="Normal1" xfId="1122"/>
    <cellStyle name="Normal2" xfId="1123"/>
    <cellStyle name="NormalGB" xfId="1124"/>
    <cellStyle name="Normalny_24. 02. 97." xfId="1125"/>
    <cellStyle name="normбlnм_laroux" xfId="1126"/>
    <cellStyle name="Note" xfId="1127"/>
    <cellStyle name="number" xfId="1128"/>
    <cellStyle name="Ôčíŕíńîâűé [0]_(ňŕá 3č)" xfId="1129"/>
    <cellStyle name="Ociriniaue [0]_5-C" xfId="1130"/>
    <cellStyle name="Ôčíŕíńîâűé_(ňŕá 3č)" xfId="1131"/>
    <cellStyle name="Ociriniaue_5-C" xfId="1132"/>
    <cellStyle name="Option" xfId="1133"/>
    <cellStyle name="Òûñÿ÷è [0]_cogs" xfId="1134"/>
    <cellStyle name="Òûñÿ÷è_cogs" xfId="1135"/>
    <cellStyle name="Output" xfId="1136"/>
    <cellStyle name="Page Number" xfId="1137"/>
    <cellStyle name="pb_page_heading_LS" xfId="1138"/>
    <cellStyle name="Percent_RS_Lianozovo-Samara_9m01" xfId="1139"/>
    <cellStyle name="Percent1" xfId="1140"/>
    <cellStyle name="Piug" xfId="1141"/>
    <cellStyle name="Plug" xfId="1142"/>
    <cellStyle name="Price_Body" xfId="1143"/>
    <cellStyle name="prochrek" xfId="1144"/>
    <cellStyle name="Protected" xfId="1145"/>
    <cellStyle name="S0" xfId="1146"/>
    <cellStyle name="S1" xfId="1147"/>
    <cellStyle name="S10" xfId="1148"/>
    <cellStyle name="S11" xfId="1149"/>
    <cellStyle name="S12" xfId="1150"/>
    <cellStyle name="S13" xfId="1151"/>
    <cellStyle name="S14" xfId="1152"/>
    <cellStyle name="S15" xfId="1153"/>
    <cellStyle name="S16" xfId="1154"/>
    <cellStyle name="S17" xfId="1155"/>
    <cellStyle name="S18" xfId="1156"/>
    <cellStyle name="S19" xfId="1157"/>
    <cellStyle name="S2" xfId="1158"/>
    <cellStyle name="S20" xfId="1159"/>
    <cellStyle name="S3" xfId="1160"/>
    <cellStyle name="S4" xfId="1161"/>
    <cellStyle name="S5" xfId="1162"/>
    <cellStyle name="S6" xfId="1163"/>
    <cellStyle name="S7" xfId="1164"/>
    <cellStyle name="S8" xfId="1165"/>
    <cellStyle name="S9" xfId="1166"/>
    <cellStyle name="Salomon Logo" xfId="1167"/>
    <cellStyle name="SAPBEXaggData" xfId="1168"/>
    <cellStyle name="SAPBEXaggDataEmph" xfId="1169"/>
    <cellStyle name="SAPBEXaggItem" xfId="1170"/>
    <cellStyle name="SAPBEXaggItemX" xfId="1171"/>
    <cellStyle name="SAPBEXchaText" xfId="1172"/>
    <cellStyle name="SAPBEXexcBad7" xfId="1173"/>
    <cellStyle name="SAPBEXexcBad8" xfId="1174"/>
    <cellStyle name="SAPBEXexcBad9" xfId="1175"/>
    <cellStyle name="SAPBEXexcCritical4" xfId="1176"/>
    <cellStyle name="SAPBEXexcCritical5" xfId="1177"/>
    <cellStyle name="SAPBEXexcCritical6" xfId="1178"/>
    <cellStyle name="SAPBEXexcGood1" xfId="1179"/>
    <cellStyle name="SAPBEXexcGood2" xfId="1180"/>
    <cellStyle name="SAPBEXexcGood3" xfId="1181"/>
    <cellStyle name="SAPBEXfilterDrill" xfId="1182"/>
    <cellStyle name="SAPBEXfilterItem" xfId="1183"/>
    <cellStyle name="SAPBEXfilterText" xfId="1184"/>
    <cellStyle name="SAPBEXformats" xfId="1185"/>
    <cellStyle name="SAPBEXheaderItem" xfId="1186"/>
    <cellStyle name="SAPBEXheaderText" xfId="1187"/>
    <cellStyle name="SAPBEXHLevel0" xfId="1188"/>
    <cellStyle name="SAPBEXHLevel0X" xfId="1189"/>
    <cellStyle name="SAPBEXHLevel1" xfId="1190"/>
    <cellStyle name="SAPBEXHLevel1X" xfId="1191"/>
    <cellStyle name="SAPBEXHLevel2" xfId="1192"/>
    <cellStyle name="SAPBEXHLevel2X" xfId="1193"/>
    <cellStyle name="SAPBEXHLevel3" xfId="1194"/>
    <cellStyle name="SAPBEXHLevel3X" xfId="1195"/>
    <cellStyle name="SAPBEXinputData" xfId="1196"/>
    <cellStyle name="SAPBEXresData" xfId="1197"/>
    <cellStyle name="SAPBEXresDataEmph" xfId="1198"/>
    <cellStyle name="SAPBEXresItem" xfId="1199"/>
    <cellStyle name="SAPBEXresItemX" xfId="1200"/>
    <cellStyle name="SAPBEXstdData" xfId="1201"/>
    <cellStyle name="SAPBEXstdDataEmph" xfId="1202"/>
    <cellStyle name="SAPBEXstdItem" xfId="1203"/>
    <cellStyle name="SAPBEXstdItemX" xfId="1204"/>
    <cellStyle name="SAPBEXtitle" xfId="1205"/>
    <cellStyle name="SAPBEXundefined" xfId="1206"/>
    <cellStyle name="st1" xfId="1207"/>
    <cellStyle name="Standard_NEGS" xfId="1208"/>
    <cellStyle name="Style 1" xfId="1209"/>
    <cellStyle name="Table Head" xfId="1210"/>
    <cellStyle name="Table Head Aligned" xfId="1211"/>
    <cellStyle name="Table Head Blue" xfId="1212"/>
    <cellStyle name="Table Head Green" xfId="1213"/>
    <cellStyle name="Table Head_Val_Sum_Graph" xfId="1214"/>
    <cellStyle name="Table Heading" xfId="1215"/>
    <cellStyle name="Table Heading 2" xfId="1216"/>
    <cellStyle name="Table Heading_EE.2REK.P2011.4.78(v0.3)" xfId="1217"/>
    <cellStyle name="Table Text" xfId="1218"/>
    <cellStyle name="Table Title" xfId="1219"/>
    <cellStyle name="Table Units" xfId="1220"/>
    <cellStyle name="Table_Header" xfId="1221"/>
    <cellStyle name="Text" xfId="1222"/>
    <cellStyle name="Text 1" xfId="1223"/>
    <cellStyle name="Text Head" xfId="1224"/>
    <cellStyle name="Text Head 1" xfId="1225"/>
    <cellStyle name="Title" xfId="1226"/>
    <cellStyle name="Total" xfId="1227"/>
    <cellStyle name="TotalCurrency" xfId="1228"/>
    <cellStyle name="Underline_Single" xfId="1229"/>
    <cellStyle name="Unit" xfId="1230"/>
    <cellStyle name="Warning Text" xfId="1231"/>
    <cellStyle name="year" xfId="1232"/>
    <cellStyle name="Акцент1" xfId="1233"/>
    <cellStyle name="Акцент1 10" xfId="1234"/>
    <cellStyle name="Акцент1 2" xfId="1235"/>
    <cellStyle name="Акцент1 2 2" xfId="1236"/>
    <cellStyle name="Акцент1 3" xfId="1237"/>
    <cellStyle name="Акцент1 3 2" xfId="1238"/>
    <cellStyle name="Акцент1 4" xfId="1239"/>
    <cellStyle name="Акцент1 4 2" xfId="1240"/>
    <cellStyle name="Акцент1 5" xfId="1241"/>
    <cellStyle name="Акцент1 5 2" xfId="1242"/>
    <cellStyle name="Акцент1 6" xfId="1243"/>
    <cellStyle name="Акцент1 6 2" xfId="1244"/>
    <cellStyle name="Акцент1 7" xfId="1245"/>
    <cellStyle name="Акцент1 7 2" xfId="1246"/>
    <cellStyle name="Акцент1 8" xfId="1247"/>
    <cellStyle name="Акцент1 8 2" xfId="1248"/>
    <cellStyle name="Акцент1 9" xfId="1249"/>
    <cellStyle name="Акцент1 9 2" xfId="1250"/>
    <cellStyle name="Акцент2" xfId="1251"/>
    <cellStyle name="Акцент2 10" xfId="1252"/>
    <cellStyle name="Акцент2 2" xfId="1253"/>
    <cellStyle name="Акцент2 2 2" xfId="1254"/>
    <cellStyle name="Акцент2 3" xfId="1255"/>
    <cellStyle name="Акцент2 3 2" xfId="1256"/>
    <cellStyle name="Акцент2 4" xfId="1257"/>
    <cellStyle name="Акцент2 4 2" xfId="1258"/>
    <cellStyle name="Акцент2 5" xfId="1259"/>
    <cellStyle name="Акцент2 5 2" xfId="1260"/>
    <cellStyle name="Акцент2 6" xfId="1261"/>
    <cellStyle name="Акцент2 6 2" xfId="1262"/>
    <cellStyle name="Акцент2 7" xfId="1263"/>
    <cellStyle name="Акцент2 7 2" xfId="1264"/>
    <cellStyle name="Акцент2 8" xfId="1265"/>
    <cellStyle name="Акцент2 8 2" xfId="1266"/>
    <cellStyle name="Акцент2 9" xfId="1267"/>
    <cellStyle name="Акцент2 9 2" xfId="1268"/>
    <cellStyle name="Акцент3" xfId="1269"/>
    <cellStyle name="Акцент3 10" xfId="1270"/>
    <cellStyle name="Акцент3 2" xfId="1271"/>
    <cellStyle name="Акцент3 2 2" xfId="1272"/>
    <cellStyle name="Акцент3 3" xfId="1273"/>
    <cellStyle name="Акцент3 3 2" xfId="1274"/>
    <cellStyle name="Акцент3 4" xfId="1275"/>
    <cellStyle name="Акцент3 4 2" xfId="1276"/>
    <cellStyle name="Акцент3 5" xfId="1277"/>
    <cellStyle name="Акцент3 5 2" xfId="1278"/>
    <cellStyle name="Акцент3 6" xfId="1279"/>
    <cellStyle name="Акцент3 6 2" xfId="1280"/>
    <cellStyle name="Акцент3 7" xfId="1281"/>
    <cellStyle name="Акцент3 7 2" xfId="1282"/>
    <cellStyle name="Акцент3 8" xfId="1283"/>
    <cellStyle name="Акцент3 8 2" xfId="1284"/>
    <cellStyle name="Акцент3 9" xfId="1285"/>
    <cellStyle name="Акцент3 9 2" xfId="1286"/>
    <cellStyle name="Акцент4" xfId="1287"/>
    <cellStyle name="Акцент4 10" xfId="1288"/>
    <cellStyle name="Акцент4 2" xfId="1289"/>
    <cellStyle name="Акцент4 2 2" xfId="1290"/>
    <cellStyle name="Акцент4 3" xfId="1291"/>
    <cellStyle name="Акцент4 3 2" xfId="1292"/>
    <cellStyle name="Акцент4 4" xfId="1293"/>
    <cellStyle name="Акцент4 4 2" xfId="1294"/>
    <cellStyle name="Акцент4 5" xfId="1295"/>
    <cellStyle name="Акцент4 5 2" xfId="1296"/>
    <cellStyle name="Акцент4 6" xfId="1297"/>
    <cellStyle name="Акцент4 6 2" xfId="1298"/>
    <cellStyle name="Акцент4 7" xfId="1299"/>
    <cellStyle name="Акцент4 7 2" xfId="1300"/>
    <cellStyle name="Акцент4 8" xfId="1301"/>
    <cellStyle name="Акцент4 8 2" xfId="1302"/>
    <cellStyle name="Акцент4 9" xfId="1303"/>
    <cellStyle name="Акцент4 9 2" xfId="1304"/>
    <cellStyle name="Акцент5" xfId="1305"/>
    <cellStyle name="Акцент5 10" xfId="1306"/>
    <cellStyle name="Акцент5 2" xfId="1307"/>
    <cellStyle name="Акцент5 2 2" xfId="1308"/>
    <cellStyle name="Акцент5 3" xfId="1309"/>
    <cellStyle name="Акцент5 3 2" xfId="1310"/>
    <cellStyle name="Акцент5 4" xfId="1311"/>
    <cellStyle name="Акцент5 4 2" xfId="1312"/>
    <cellStyle name="Акцент5 5" xfId="1313"/>
    <cellStyle name="Акцент5 5 2" xfId="1314"/>
    <cellStyle name="Акцент5 6" xfId="1315"/>
    <cellStyle name="Акцент5 6 2" xfId="1316"/>
    <cellStyle name="Акцент5 7" xfId="1317"/>
    <cellStyle name="Акцент5 7 2" xfId="1318"/>
    <cellStyle name="Акцент5 8" xfId="1319"/>
    <cellStyle name="Акцент5 8 2" xfId="1320"/>
    <cellStyle name="Акцент5 9" xfId="1321"/>
    <cellStyle name="Акцент5 9 2" xfId="1322"/>
    <cellStyle name="Акцент6" xfId="1323"/>
    <cellStyle name="Акцент6 10" xfId="1324"/>
    <cellStyle name="Акцент6 2" xfId="1325"/>
    <cellStyle name="Акцент6 2 2" xfId="1326"/>
    <cellStyle name="Акцент6 3" xfId="1327"/>
    <cellStyle name="Акцент6 3 2" xfId="1328"/>
    <cellStyle name="Акцент6 4" xfId="1329"/>
    <cellStyle name="Акцент6 4 2" xfId="1330"/>
    <cellStyle name="Акцент6 5" xfId="1331"/>
    <cellStyle name="Акцент6 5 2" xfId="1332"/>
    <cellStyle name="Акцент6 6" xfId="1333"/>
    <cellStyle name="Акцент6 6 2" xfId="1334"/>
    <cellStyle name="Акцент6 7" xfId="1335"/>
    <cellStyle name="Акцент6 7 2" xfId="1336"/>
    <cellStyle name="Акцент6 8" xfId="1337"/>
    <cellStyle name="Акцент6 8 2" xfId="1338"/>
    <cellStyle name="Акцент6 9" xfId="1339"/>
    <cellStyle name="Акцент6 9 2" xfId="1340"/>
    <cellStyle name="Беззащитный" xfId="1341"/>
    <cellStyle name="Ввод " xfId="1342"/>
    <cellStyle name="Ввод  10" xfId="1343"/>
    <cellStyle name="Ввод  2" xfId="1344"/>
    <cellStyle name="Ввод  2 2" xfId="1345"/>
    <cellStyle name="Ввод  2_46EE.2011(v1.0)" xfId="1346"/>
    <cellStyle name="Ввод  3" xfId="1347"/>
    <cellStyle name="Ввод  3 2" xfId="1348"/>
    <cellStyle name="Ввод  3_46EE.2011(v1.0)" xfId="1349"/>
    <cellStyle name="Ввод  4" xfId="1350"/>
    <cellStyle name="Ввод  4 2" xfId="1351"/>
    <cellStyle name="Ввод  4_46EE.2011(v1.0)" xfId="1352"/>
    <cellStyle name="Ввод  5" xfId="1353"/>
    <cellStyle name="Ввод  5 2" xfId="1354"/>
    <cellStyle name="Ввод  5_46EE.2011(v1.0)" xfId="1355"/>
    <cellStyle name="Ввод  6" xfId="1356"/>
    <cellStyle name="Ввод  6 2" xfId="1357"/>
    <cellStyle name="Ввод  6_46EE.2011(v1.0)" xfId="1358"/>
    <cellStyle name="Ввод  7" xfId="1359"/>
    <cellStyle name="Ввод  7 2" xfId="1360"/>
    <cellStyle name="Ввод  7_46EE.2011(v1.0)" xfId="1361"/>
    <cellStyle name="Ввод  8" xfId="1362"/>
    <cellStyle name="Ввод  8 2" xfId="1363"/>
    <cellStyle name="Ввод  8_46EE.2011(v1.0)" xfId="1364"/>
    <cellStyle name="Ввод  9" xfId="1365"/>
    <cellStyle name="Ввод  9 2" xfId="1366"/>
    <cellStyle name="Ввод  9_46EE.2011(v1.0)" xfId="1367"/>
    <cellStyle name="Верт. заголовок" xfId="1368"/>
    <cellStyle name="Вес_продукта" xfId="1369"/>
    <cellStyle name="Вывод" xfId="1370"/>
    <cellStyle name="Вывод 10" xfId="1371"/>
    <cellStyle name="Вывод 2" xfId="1372"/>
    <cellStyle name="Вывод 2 2" xfId="1373"/>
    <cellStyle name="Вывод 2_46EE.2011(v1.0)" xfId="1374"/>
    <cellStyle name="Вывод 3" xfId="1375"/>
    <cellStyle name="Вывод 3 2" xfId="1376"/>
    <cellStyle name="Вывод 3_46EE.2011(v1.0)" xfId="1377"/>
    <cellStyle name="Вывод 4" xfId="1378"/>
    <cellStyle name="Вывод 4 2" xfId="1379"/>
    <cellStyle name="Вывод 4_46EE.2011(v1.0)" xfId="1380"/>
    <cellStyle name="Вывод 5" xfId="1381"/>
    <cellStyle name="Вывод 5 2" xfId="1382"/>
    <cellStyle name="Вывод 5_46EE.2011(v1.0)" xfId="1383"/>
    <cellStyle name="Вывод 6" xfId="1384"/>
    <cellStyle name="Вывод 6 2" xfId="1385"/>
    <cellStyle name="Вывод 6_46EE.2011(v1.0)" xfId="1386"/>
    <cellStyle name="Вывод 7" xfId="1387"/>
    <cellStyle name="Вывод 7 2" xfId="1388"/>
    <cellStyle name="Вывод 7_46EE.2011(v1.0)" xfId="1389"/>
    <cellStyle name="Вывод 8" xfId="1390"/>
    <cellStyle name="Вывод 8 2" xfId="1391"/>
    <cellStyle name="Вывод 8_46EE.2011(v1.0)" xfId="1392"/>
    <cellStyle name="Вывод 9" xfId="1393"/>
    <cellStyle name="Вывод 9 2" xfId="1394"/>
    <cellStyle name="Вывод 9_46EE.2011(v1.0)" xfId="1395"/>
    <cellStyle name="Вычисление" xfId="1396"/>
    <cellStyle name="Вычисление 10" xfId="1397"/>
    <cellStyle name="Вычисление 2" xfId="1398"/>
    <cellStyle name="Вычисление 2 2" xfId="1399"/>
    <cellStyle name="Вычисление 2_46EE.2011(v1.0)" xfId="1400"/>
    <cellStyle name="Вычисление 3" xfId="1401"/>
    <cellStyle name="Вычисление 3 2" xfId="1402"/>
    <cellStyle name="Вычисление 3_46EE.2011(v1.0)" xfId="1403"/>
    <cellStyle name="Вычисление 4" xfId="1404"/>
    <cellStyle name="Вычисление 4 2" xfId="1405"/>
    <cellStyle name="Вычисление 4_46EE.2011(v1.0)" xfId="1406"/>
    <cellStyle name="Вычисление 5" xfId="1407"/>
    <cellStyle name="Вычисление 5 2" xfId="1408"/>
    <cellStyle name="Вычисление 5_46EE.2011(v1.0)" xfId="1409"/>
    <cellStyle name="Вычисление 6" xfId="1410"/>
    <cellStyle name="Вычисление 6 2" xfId="1411"/>
    <cellStyle name="Вычисление 6_46EE.2011(v1.0)" xfId="1412"/>
    <cellStyle name="Вычисление 7" xfId="1413"/>
    <cellStyle name="Вычисление 7 2" xfId="1414"/>
    <cellStyle name="Вычисление 7_46EE.2011(v1.0)" xfId="1415"/>
    <cellStyle name="Вычисление 8" xfId="1416"/>
    <cellStyle name="Вычисление 8 2" xfId="1417"/>
    <cellStyle name="Вычисление 8_46EE.2011(v1.0)" xfId="1418"/>
    <cellStyle name="Вычисление 9" xfId="1419"/>
    <cellStyle name="Вычисление 9 2" xfId="1420"/>
    <cellStyle name="Вычисление 9_46EE.2011(v1.0)" xfId="1421"/>
    <cellStyle name="Гиперссылка 2" xfId="1422"/>
    <cellStyle name="Гиперссылка 3" xfId="1423"/>
    <cellStyle name="Гиперссылка 4" xfId="1424"/>
    <cellStyle name="Группа" xfId="1425"/>
    <cellStyle name="Группа 0" xfId="1426"/>
    <cellStyle name="Группа 1" xfId="1427"/>
    <cellStyle name="Группа 2" xfId="1428"/>
    <cellStyle name="Группа 3" xfId="1429"/>
    <cellStyle name="Группа 4" xfId="1430"/>
    <cellStyle name="Группа 5" xfId="1431"/>
    <cellStyle name="Группа 6" xfId="1432"/>
    <cellStyle name="Группа 7" xfId="1433"/>
    <cellStyle name="Группа 8" xfId="1434"/>
    <cellStyle name="Группа_additional slides_04.12.03 _1" xfId="1435"/>
    <cellStyle name="ДАТА" xfId="1436"/>
    <cellStyle name="ДАТА 2" xfId="1437"/>
    <cellStyle name="ДАТА 3" xfId="1438"/>
    <cellStyle name="ДАТА 4" xfId="1439"/>
    <cellStyle name="ДАТА 5" xfId="1440"/>
    <cellStyle name="ДАТА 6" xfId="1441"/>
    <cellStyle name="ДАТА 7" xfId="1442"/>
    <cellStyle name="ДАТА 8" xfId="1443"/>
    <cellStyle name="ДАТА 9" xfId="1444"/>
    <cellStyle name="ДАТА_1" xfId="1445"/>
    <cellStyle name="Currency" xfId="1446"/>
    <cellStyle name="Currency [0]" xfId="1447"/>
    <cellStyle name="Денежный 2" xfId="1448"/>
    <cellStyle name="Денежный 2 2" xfId="1449"/>
    <cellStyle name="Денежный 2_INDEX.STATION.2012(v1.0)_" xfId="1450"/>
    <cellStyle name="Денежный 3" xfId="1451"/>
    <cellStyle name="Заголовок" xfId="1452"/>
    <cellStyle name="Заголовок 1" xfId="1453"/>
    <cellStyle name="Заголовок 1 1" xfId="1454"/>
    <cellStyle name="Заголовок 1 10" xfId="1455"/>
    <cellStyle name="Заголовок 1 2" xfId="1456"/>
    <cellStyle name="Заголовок 1 2 2" xfId="1457"/>
    <cellStyle name="Заголовок 1 2_46EE.2011(v1.0)" xfId="1458"/>
    <cellStyle name="Заголовок 1 3" xfId="1459"/>
    <cellStyle name="Заголовок 1 3 2" xfId="1460"/>
    <cellStyle name="Заголовок 1 3_46EE.2011(v1.0)" xfId="1461"/>
    <cellStyle name="Заголовок 1 4" xfId="1462"/>
    <cellStyle name="Заголовок 1 4 2" xfId="1463"/>
    <cellStyle name="Заголовок 1 4_46EE.2011(v1.0)" xfId="1464"/>
    <cellStyle name="Заголовок 1 5" xfId="1465"/>
    <cellStyle name="Заголовок 1 5 2" xfId="1466"/>
    <cellStyle name="Заголовок 1 5_46EE.2011(v1.0)" xfId="1467"/>
    <cellStyle name="Заголовок 1 6" xfId="1468"/>
    <cellStyle name="Заголовок 1 6 2" xfId="1469"/>
    <cellStyle name="Заголовок 1 6_46EE.2011(v1.0)" xfId="1470"/>
    <cellStyle name="Заголовок 1 7" xfId="1471"/>
    <cellStyle name="Заголовок 1 7 2" xfId="1472"/>
    <cellStyle name="Заголовок 1 7_46EE.2011(v1.0)" xfId="1473"/>
    <cellStyle name="Заголовок 1 8" xfId="1474"/>
    <cellStyle name="Заголовок 1 8 2" xfId="1475"/>
    <cellStyle name="Заголовок 1 8_46EE.2011(v1.0)" xfId="1476"/>
    <cellStyle name="Заголовок 1 9" xfId="1477"/>
    <cellStyle name="Заголовок 1 9 2" xfId="1478"/>
    <cellStyle name="Заголовок 1 9_46EE.2011(v1.0)" xfId="1479"/>
    <cellStyle name="Заголовок 2" xfId="1480"/>
    <cellStyle name="Заголовок 2 10" xfId="1481"/>
    <cellStyle name="Заголовок 2 2" xfId="1482"/>
    <cellStyle name="Заголовок 2 2 2" xfId="1483"/>
    <cellStyle name="Заголовок 2 2_46EE.2011(v1.0)" xfId="1484"/>
    <cellStyle name="Заголовок 2 3" xfId="1485"/>
    <cellStyle name="Заголовок 2 3 2" xfId="1486"/>
    <cellStyle name="Заголовок 2 3_46EE.2011(v1.0)" xfId="1487"/>
    <cellStyle name="Заголовок 2 4" xfId="1488"/>
    <cellStyle name="Заголовок 2 4 2" xfId="1489"/>
    <cellStyle name="Заголовок 2 4_46EE.2011(v1.0)" xfId="1490"/>
    <cellStyle name="Заголовок 2 5" xfId="1491"/>
    <cellStyle name="Заголовок 2 5 2" xfId="1492"/>
    <cellStyle name="Заголовок 2 5_46EE.2011(v1.0)" xfId="1493"/>
    <cellStyle name="Заголовок 2 6" xfId="1494"/>
    <cellStyle name="Заголовок 2 6 2" xfId="1495"/>
    <cellStyle name="Заголовок 2 6_46EE.2011(v1.0)" xfId="1496"/>
    <cellStyle name="Заголовок 2 7" xfId="1497"/>
    <cellStyle name="Заголовок 2 7 2" xfId="1498"/>
    <cellStyle name="Заголовок 2 7_46EE.2011(v1.0)" xfId="1499"/>
    <cellStyle name="Заголовок 2 8" xfId="1500"/>
    <cellStyle name="Заголовок 2 8 2" xfId="1501"/>
    <cellStyle name="Заголовок 2 8_46EE.2011(v1.0)" xfId="1502"/>
    <cellStyle name="Заголовок 2 9" xfId="1503"/>
    <cellStyle name="Заголовок 2 9 2" xfId="1504"/>
    <cellStyle name="Заголовок 2 9_46EE.2011(v1.0)" xfId="1505"/>
    <cellStyle name="Заголовок 3" xfId="1506"/>
    <cellStyle name="Заголовок 3 10" xfId="1507"/>
    <cellStyle name="Заголовок 3 2" xfId="1508"/>
    <cellStyle name="Заголовок 3 2 2" xfId="1509"/>
    <cellStyle name="Заголовок 3 2_46EE.2011(v1.0)" xfId="1510"/>
    <cellStyle name="Заголовок 3 3" xfId="1511"/>
    <cellStyle name="Заголовок 3 3 2" xfId="1512"/>
    <cellStyle name="Заголовок 3 3_46EE.2011(v1.0)" xfId="1513"/>
    <cellStyle name="Заголовок 3 4" xfId="1514"/>
    <cellStyle name="Заголовок 3 4 2" xfId="1515"/>
    <cellStyle name="Заголовок 3 4_46EE.2011(v1.0)" xfId="1516"/>
    <cellStyle name="Заголовок 3 5" xfId="1517"/>
    <cellStyle name="Заголовок 3 5 2" xfId="1518"/>
    <cellStyle name="Заголовок 3 5_46EE.2011(v1.0)" xfId="1519"/>
    <cellStyle name="Заголовок 3 6" xfId="1520"/>
    <cellStyle name="Заголовок 3 6 2" xfId="1521"/>
    <cellStyle name="Заголовок 3 6_46EE.2011(v1.0)" xfId="1522"/>
    <cellStyle name="Заголовок 3 7" xfId="1523"/>
    <cellStyle name="Заголовок 3 7 2" xfId="1524"/>
    <cellStyle name="Заголовок 3 7_46EE.2011(v1.0)" xfId="1525"/>
    <cellStyle name="Заголовок 3 8" xfId="1526"/>
    <cellStyle name="Заголовок 3 8 2" xfId="1527"/>
    <cellStyle name="Заголовок 3 8_46EE.2011(v1.0)" xfId="1528"/>
    <cellStyle name="Заголовок 3 9" xfId="1529"/>
    <cellStyle name="Заголовок 3 9 2" xfId="1530"/>
    <cellStyle name="Заголовок 3 9_46EE.2011(v1.0)" xfId="1531"/>
    <cellStyle name="Заголовок 4" xfId="1532"/>
    <cellStyle name="Заголовок 4 10" xfId="1533"/>
    <cellStyle name="Заголовок 4 2" xfId="1534"/>
    <cellStyle name="Заголовок 4 2 2" xfId="1535"/>
    <cellStyle name="Заголовок 4 3" xfId="1536"/>
    <cellStyle name="Заголовок 4 3 2" xfId="1537"/>
    <cellStyle name="Заголовок 4 4" xfId="1538"/>
    <cellStyle name="Заголовок 4 4 2" xfId="1539"/>
    <cellStyle name="Заголовок 4 5" xfId="1540"/>
    <cellStyle name="Заголовок 4 5 2" xfId="1541"/>
    <cellStyle name="Заголовок 4 6" xfId="1542"/>
    <cellStyle name="Заголовок 4 6 2" xfId="1543"/>
    <cellStyle name="Заголовок 4 7" xfId="1544"/>
    <cellStyle name="Заголовок 4 7 2" xfId="1545"/>
    <cellStyle name="Заголовок 4 8" xfId="1546"/>
    <cellStyle name="Заголовок 4 8 2" xfId="1547"/>
    <cellStyle name="Заголовок 4 9" xfId="1548"/>
    <cellStyle name="Заголовок 4 9 2" xfId="1549"/>
    <cellStyle name="ЗАГОЛОВОК1" xfId="1550"/>
    <cellStyle name="ЗАГОЛОВОК2" xfId="1551"/>
    <cellStyle name="ЗаголовокСтолбца" xfId="1552"/>
    <cellStyle name="ЗаголовокСтолбца 2" xfId="1553"/>
    <cellStyle name="Защитный" xfId="1554"/>
    <cellStyle name="Значение" xfId="1555"/>
    <cellStyle name="Значение 2" xfId="1556"/>
    <cellStyle name="Зоголовок" xfId="1557"/>
    <cellStyle name="Итог" xfId="1558"/>
    <cellStyle name="Итог 10" xfId="1559"/>
    <cellStyle name="Итог 2" xfId="1560"/>
    <cellStyle name="Итог 2 2" xfId="1561"/>
    <cellStyle name="Итог 2_46EE.2011(v1.0)" xfId="1562"/>
    <cellStyle name="Итог 3" xfId="1563"/>
    <cellStyle name="Итог 3 2" xfId="1564"/>
    <cellStyle name="Итог 3_46EE.2011(v1.0)" xfId="1565"/>
    <cellStyle name="Итог 4" xfId="1566"/>
    <cellStyle name="Итог 4 2" xfId="1567"/>
    <cellStyle name="Итог 4_46EE.2011(v1.0)" xfId="1568"/>
    <cellStyle name="Итог 5" xfId="1569"/>
    <cellStyle name="Итог 5 2" xfId="1570"/>
    <cellStyle name="Итог 5_46EE.2011(v1.0)" xfId="1571"/>
    <cellStyle name="Итог 6" xfId="1572"/>
    <cellStyle name="Итог 6 2" xfId="1573"/>
    <cellStyle name="Итог 6_46EE.2011(v1.0)" xfId="1574"/>
    <cellStyle name="Итог 7" xfId="1575"/>
    <cellStyle name="Итог 7 2" xfId="1576"/>
    <cellStyle name="Итог 7_46EE.2011(v1.0)" xfId="1577"/>
    <cellStyle name="Итог 8" xfId="1578"/>
    <cellStyle name="Итог 8 2" xfId="1579"/>
    <cellStyle name="Итог 8_46EE.2011(v1.0)" xfId="1580"/>
    <cellStyle name="Итог 9" xfId="1581"/>
    <cellStyle name="Итог 9 2" xfId="1582"/>
    <cellStyle name="Итог 9_46EE.2011(v1.0)" xfId="1583"/>
    <cellStyle name="Итого" xfId="1584"/>
    <cellStyle name="ИТОГОВЫЙ" xfId="1585"/>
    <cellStyle name="ИТОГОВЫЙ 2" xfId="1586"/>
    <cellStyle name="ИТОГОВЫЙ 3" xfId="1587"/>
    <cellStyle name="ИТОГОВЫЙ 4" xfId="1588"/>
    <cellStyle name="ИТОГОВЫЙ 5" xfId="1589"/>
    <cellStyle name="ИТОГОВЫЙ 6" xfId="1590"/>
    <cellStyle name="ИТОГОВЫЙ 7" xfId="1591"/>
    <cellStyle name="ИТОГОВЫЙ 8" xfId="1592"/>
    <cellStyle name="ИТОГОВЫЙ 9" xfId="1593"/>
    <cellStyle name="ИТОГОВЫЙ_1" xfId="1594"/>
    <cellStyle name="Контрольная ячейка" xfId="1595"/>
    <cellStyle name="Контрольная ячейка 10" xfId="1596"/>
    <cellStyle name="Контрольная ячейка 2" xfId="1597"/>
    <cellStyle name="Контрольная ячейка 2 2" xfId="1598"/>
    <cellStyle name="Контрольная ячейка 2_46EE.2011(v1.0)" xfId="1599"/>
    <cellStyle name="Контрольная ячейка 3" xfId="1600"/>
    <cellStyle name="Контрольная ячейка 3 2" xfId="1601"/>
    <cellStyle name="Контрольная ячейка 3_46EE.2011(v1.0)" xfId="1602"/>
    <cellStyle name="Контрольная ячейка 4" xfId="1603"/>
    <cellStyle name="Контрольная ячейка 4 2" xfId="1604"/>
    <cellStyle name="Контрольная ячейка 4_46EE.2011(v1.0)" xfId="1605"/>
    <cellStyle name="Контрольная ячейка 5" xfId="1606"/>
    <cellStyle name="Контрольная ячейка 5 2" xfId="1607"/>
    <cellStyle name="Контрольная ячейка 5_46EE.2011(v1.0)" xfId="1608"/>
    <cellStyle name="Контрольная ячейка 6" xfId="1609"/>
    <cellStyle name="Контрольная ячейка 6 2" xfId="1610"/>
    <cellStyle name="Контрольная ячейка 6_46EE.2011(v1.0)" xfId="1611"/>
    <cellStyle name="Контрольная ячейка 7" xfId="1612"/>
    <cellStyle name="Контрольная ячейка 7 2" xfId="1613"/>
    <cellStyle name="Контрольная ячейка 7_46EE.2011(v1.0)" xfId="1614"/>
    <cellStyle name="Контрольная ячейка 8" xfId="1615"/>
    <cellStyle name="Контрольная ячейка 8 2" xfId="1616"/>
    <cellStyle name="Контрольная ячейка 8_46EE.2011(v1.0)" xfId="1617"/>
    <cellStyle name="Контрольная ячейка 9" xfId="1618"/>
    <cellStyle name="Контрольная ячейка 9 2" xfId="1619"/>
    <cellStyle name="Контрольная ячейка 9_46EE.2011(v1.0)" xfId="1620"/>
    <cellStyle name="Миша (бланки отчетности)" xfId="1621"/>
    <cellStyle name="Мой заголовок" xfId="1622"/>
    <cellStyle name="Мой заголовок листа" xfId="1623"/>
    <cellStyle name="Мои наименования показателей" xfId="1624"/>
    <cellStyle name="Мои наименования показателей 2" xfId="1625"/>
    <cellStyle name="Мои наименования показателей 2 2" xfId="1626"/>
    <cellStyle name="Мои наименования показателей 2 3" xfId="1627"/>
    <cellStyle name="Мои наименования показателей 2 4" xfId="1628"/>
    <cellStyle name="Мои наименования показателей 2 5" xfId="1629"/>
    <cellStyle name="Мои наименования показателей 2 6" xfId="1630"/>
    <cellStyle name="Мои наименования показателей 2 7" xfId="1631"/>
    <cellStyle name="Мои наименования показателей 2 8" xfId="1632"/>
    <cellStyle name="Мои наименования показателей 2 9" xfId="1633"/>
    <cellStyle name="Мои наименования показателей 2_1" xfId="1634"/>
    <cellStyle name="Мои наименования показателей 3" xfId="1635"/>
    <cellStyle name="Мои наименования показателей 3 2" xfId="1636"/>
    <cellStyle name="Мои наименования показателей 3 3" xfId="1637"/>
    <cellStyle name="Мои наименования показателей 3 4" xfId="1638"/>
    <cellStyle name="Мои наименования показателей 3 5" xfId="1639"/>
    <cellStyle name="Мои наименования показателей 3 6" xfId="1640"/>
    <cellStyle name="Мои наименования показателей 3 7" xfId="1641"/>
    <cellStyle name="Мои наименования показателей 3 8" xfId="1642"/>
    <cellStyle name="Мои наименования показателей 3 9" xfId="1643"/>
    <cellStyle name="Мои наименования показателей 3_1" xfId="1644"/>
    <cellStyle name="Мои наименования показателей 4" xfId="1645"/>
    <cellStyle name="Мои наименования показателей 4 2" xfId="1646"/>
    <cellStyle name="Мои наименования показателей 4 3" xfId="1647"/>
    <cellStyle name="Мои наименования показателей 4 4" xfId="1648"/>
    <cellStyle name="Мои наименования показателей 4 5" xfId="1649"/>
    <cellStyle name="Мои наименования показателей 4 6" xfId="1650"/>
    <cellStyle name="Мои наименования показателей 4 7" xfId="1651"/>
    <cellStyle name="Мои наименования показателей 4 8" xfId="1652"/>
    <cellStyle name="Мои наименования показателей 4 9" xfId="1653"/>
    <cellStyle name="Мои наименования показателей 4_1" xfId="1654"/>
    <cellStyle name="Мои наименования показателей 5" xfId="1655"/>
    <cellStyle name="Мои наименования показателей 5 2" xfId="1656"/>
    <cellStyle name="Мои наименования показателей 5 3" xfId="1657"/>
    <cellStyle name="Мои наименования показателей 5 4" xfId="1658"/>
    <cellStyle name="Мои наименования показателей 5 5" xfId="1659"/>
    <cellStyle name="Мои наименования показателей 5 6" xfId="1660"/>
    <cellStyle name="Мои наименования показателей 5 7" xfId="1661"/>
    <cellStyle name="Мои наименования показателей 5 8" xfId="1662"/>
    <cellStyle name="Мои наименования показателей 5 9" xfId="1663"/>
    <cellStyle name="Мои наименования показателей 5_1" xfId="1664"/>
    <cellStyle name="Мои наименования показателей 6" xfId="1665"/>
    <cellStyle name="Мои наименования показателей 6 2" xfId="1666"/>
    <cellStyle name="Мои наименования показателей 6 3" xfId="1667"/>
    <cellStyle name="Мои наименования показателей 6_46EE.2011(v1.0)" xfId="1668"/>
    <cellStyle name="Мои наименования показателей 7" xfId="1669"/>
    <cellStyle name="Мои наименования показателей 7 2" xfId="1670"/>
    <cellStyle name="Мои наименования показателей 7 3" xfId="1671"/>
    <cellStyle name="Мои наименования показателей 7_46EE.2011(v1.0)" xfId="1672"/>
    <cellStyle name="Мои наименования показателей 8" xfId="1673"/>
    <cellStyle name="Мои наименования показателей 8 2" xfId="1674"/>
    <cellStyle name="Мои наименования показателей 8 3" xfId="1675"/>
    <cellStyle name="Мои наименования показателей 8_46EE.2011(v1.0)" xfId="1676"/>
    <cellStyle name="Мои наименования показателей_46EE.2011" xfId="1677"/>
    <cellStyle name="назв фил" xfId="1678"/>
    <cellStyle name="Название" xfId="1679"/>
    <cellStyle name="Название 10" xfId="1680"/>
    <cellStyle name="Название 2" xfId="1681"/>
    <cellStyle name="Название 2 2" xfId="1682"/>
    <cellStyle name="Название 3" xfId="1683"/>
    <cellStyle name="Название 3 2" xfId="1684"/>
    <cellStyle name="Название 4" xfId="1685"/>
    <cellStyle name="Название 4 2" xfId="1686"/>
    <cellStyle name="Название 5" xfId="1687"/>
    <cellStyle name="Название 5 2" xfId="1688"/>
    <cellStyle name="Название 6" xfId="1689"/>
    <cellStyle name="Название 6 2" xfId="1690"/>
    <cellStyle name="Название 7" xfId="1691"/>
    <cellStyle name="Название 7 2" xfId="1692"/>
    <cellStyle name="Название 8" xfId="1693"/>
    <cellStyle name="Название 8 2" xfId="1694"/>
    <cellStyle name="Название 9" xfId="1695"/>
    <cellStyle name="Название 9 2" xfId="1696"/>
    <cellStyle name="Невидимый" xfId="1697"/>
    <cellStyle name="Нейтральный" xfId="1698"/>
    <cellStyle name="Нейтральный 10" xfId="1699"/>
    <cellStyle name="Нейтральный 2" xfId="1700"/>
    <cellStyle name="Нейтральный 2 2" xfId="1701"/>
    <cellStyle name="Нейтральный 3" xfId="1702"/>
    <cellStyle name="Нейтральный 3 2" xfId="1703"/>
    <cellStyle name="Нейтральный 4" xfId="1704"/>
    <cellStyle name="Нейтральный 4 2" xfId="1705"/>
    <cellStyle name="Нейтральный 5" xfId="1706"/>
    <cellStyle name="Нейтральный 5 2" xfId="1707"/>
    <cellStyle name="Нейтральный 6" xfId="1708"/>
    <cellStyle name="Нейтральный 6 2" xfId="1709"/>
    <cellStyle name="Нейтральный 7" xfId="1710"/>
    <cellStyle name="Нейтральный 7 2" xfId="1711"/>
    <cellStyle name="Нейтральный 8" xfId="1712"/>
    <cellStyle name="Нейтральный 8 2" xfId="1713"/>
    <cellStyle name="Нейтральный 9" xfId="1714"/>
    <cellStyle name="Нейтральный 9 2" xfId="1715"/>
    <cellStyle name="Низ1" xfId="1716"/>
    <cellStyle name="Низ2" xfId="1717"/>
    <cellStyle name="Обычный 10" xfId="1718"/>
    <cellStyle name="Обычный 10 2" xfId="1719"/>
    <cellStyle name="Обычный 11" xfId="1720"/>
    <cellStyle name="Обычный 11 2" xfId="1721"/>
    <cellStyle name="Обычный 11 3" xfId="1722"/>
    <cellStyle name="Обычный 11 3 2" xfId="1723"/>
    <cellStyle name="Обычный 11 4" xfId="1724"/>
    <cellStyle name="Обычный 11_ARMRAZR" xfId="1725"/>
    <cellStyle name="Обычный 12" xfId="1726"/>
    <cellStyle name="Обычный 12 2" xfId="1727"/>
    <cellStyle name="Обычный 12 3" xfId="1728"/>
    <cellStyle name="Обычный 13" xfId="1729"/>
    <cellStyle name="Обычный 14" xfId="1730"/>
    <cellStyle name="Обычный 14 2" xfId="1731"/>
    <cellStyle name="Обычный 14_ИП ЮРЭСК по ДЗ на 2012-2014 годы (12.09.2012) для Департамента" xfId="1732"/>
    <cellStyle name="Обычный 15" xfId="1733"/>
    <cellStyle name="Обычный 15 2" xfId="1734"/>
    <cellStyle name="Обычный 15 3" xfId="1735"/>
    <cellStyle name="Обычный 16" xfId="1736"/>
    <cellStyle name="Обычный 16 2" xfId="1737"/>
    <cellStyle name="Обычный 16 3" xfId="1738"/>
    <cellStyle name="Обычный 17" xfId="1739"/>
    <cellStyle name="Обычный 18" xfId="1740"/>
    <cellStyle name="Обычный 19" xfId="1741"/>
    <cellStyle name="Обычный 2" xfId="1742"/>
    <cellStyle name="Обычный 2 2" xfId="1743"/>
    <cellStyle name="Обычный 2 2 2" xfId="1744"/>
    <cellStyle name="Обычный 2 2 2 2" xfId="1745"/>
    <cellStyle name="Обычный 2 2 2 3" xfId="1746"/>
    <cellStyle name="Обычный 2 2 3" xfId="1747"/>
    <cellStyle name="Обычный 2 2 3 2" xfId="1748"/>
    <cellStyle name="Обычный 2 2 4" xfId="1749"/>
    <cellStyle name="Обычный 2 2 5" xfId="1750"/>
    <cellStyle name="Обычный 2 2_46EE.2011(v1.0)" xfId="1751"/>
    <cellStyle name="Обычный 2 3" xfId="1752"/>
    <cellStyle name="Обычный 2 3 2" xfId="1753"/>
    <cellStyle name="Обычный 2 3 3" xfId="1754"/>
    <cellStyle name="Обычный 2 3 4" xfId="1755"/>
    <cellStyle name="Обычный 2 3 5" xfId="1756"/>
    <cellStyle name="Обычный 2 3_46EE.2011(v1.0)" xfId="1757"/>
    <cellStyle name="Обычный 2 4" xfId="1758"/>
    <cellStyle name="Обычный 2 4 2" xfId="1759"/>
    <cellStyle name="Обычный 2 4 3" xfId="1760"/>
    <cellStyle name="Обычный 2 4_46EE.2011(v1.0)" xfId="1761"/>
    <cellStyle name="Обычный 2 5" xfId="1762"/>
    <cellStyle name="Обычный 2 5 2" xfId="1763"/>
    <cellStyle name="Обычный 2 5 3" xfId="1764"/>
    <cellStyle name="Обычный 2 5_46EE.2011(v1.0)" xfId="1765"/>
    <cellStyle name="Обычный 2 6" xfId="1766"/>
    <cellStyle name="Обычный 2 6 2" xfId="1767"/>
    <cellStyle name="Обычный 2 6 3" xfId="1768"/>
    <cellStyle name="Обычный 2 6_46EE.2011(v1.0)" xfId="1769"/>
    <cellStyle name="Обычный 2 7" xfId="1770"/>
    <cellStyle name="Обычный 2 7 2" xfId="1771"/>
    <cellStyle name="Обычный 2 8" xfId="1772"/>
    <cellStyle name="Обычный 2_1" xfId="1773"/>
    <cellStyle name="Обычный 20" xfId="1774"/>
    <cellStyle name="Обычный 21" xfId="1775"/>
    <cellStyle name="Обычный 22" xfId="1776"/>
    <cellStyle name="Обычный 23" xfId="1777"/>
    <cellStyle name="Обычный 24" xfId="1778"/>
    <cellStyle name="Обычный 25" xfId="1779"/>
    <cellStyle name="Обычный 26" xfId="1780"/>
    <cellStyle name="Обычный 27" xfId="1781"/>
    <cellStyle name="Обычный 28" xfId="1782"/>
    <cellStyle name="Обычный 29" xfId="1783"/>
    <cellStyle name="Обычный 3" xfId="1784"/>
    <cellStyle name="Обычный 3 2" xfId="1785"/>
    <cellStyle name="Обычный 3 3" xfId="1786"/>
    <cellStyle name="Обычный 3 4" xfId="1787"/>
    <cellStyle name="Обычный 3 5" xfId="1788"/>
    <cellStyle name="Обычный 3 5 2" xfId="1789"/>
    <cellStyle name="Обычный 3 6" xfId="1790"/>
    <cellStyle name="Обычный 3 7" xfId="1791"/>
    <cellStyle name="Обычный 3 8" xfId="1792"/>
    <cellStyle name="Обычный 3_Общехоз." xfId="1793"/>
    <cellStyle name="Обычный 30" xfId="1794"/>
    <cellStyle name="Обычный 31" xfId="1795"/>
    <cellStyle name="Обычный 32" xfId="1796"/>
    <cellStyle name="Обычный 33" xfId="1797"/>
    <cellStyle name="Обычный 34" xfId="1798"/>
    <cellStyle name="Обычный 35" xfId="1799"/>
    <cellStyle name="Обычный 36" xfId="1800"/>
    <cellStyle name="Обычный 37" xfId="1801"/>
    <cellStyle name="Обычный 38" xfId="1802"/>
    <cellStyle name="Обычный 39" xfId="1803"/>
    <cellStyle name="Обычный 4" xfId="1804"/>
    <cellStyle name="Обычный 4 2" xfId="1805"/>
    <cellStyle name="Обычный 4 2 2" xfId="1806"/>
    <cellStyle name="Обычный 4 2 3" xfId="1807"/>
    <cellStyle name="Обычный 4 2_BALANCE.WARM.2011YEAR(v1.5)" xfId="1808"/>
    <cellStyle name="Обычный 4_EE.20.MET.SVOD.2.73_v0.1" xfId="1809"/>
    <cellStyle name="Обычный 40" xfId="1810"/>
    <cellStyle name="Обычный 41" xfId="1811"/>
    <cellStyle name="Обычный 41 2" xfId="1812"/>
    <cellStyle name="Обычный 42" xfId="1813"/>
    <cellStyle name="Обычный 42 2" xfId="1814"/>
    <cellStyle name="Обычный 43" xfId="1815"/>
    <cellStyle name="Обычный 44" xfId="1816"/>
    <cellStyle name="Обычный 45" xfId="1817"/>
    <cellStyle name="Обычный 46" xfId="1818"/>
    <cellStyle name="Обычный 47" xfId="1819"/>
    <cellStyle name="Обычный 5" xfId="1820"/>
    <cellStyle name="Обычный 5 2" xfId="1821"/>
    <cellStyle name="Обычный 6" xfId="1822"/>
    <cellStyle name="Обычный 6 2" xfId="1823"/>
    <cellStyle name="Обычный 7" xfId="1824"/>
    <cellStyle name="Обычный 7 2" xfId="1825"/>
    <cellStyle name="Обычный 7 3" xfId="1826"/>
    <cellStyle name="Обычный 8" xfId="1827"/>
    <cellStyle name="Обычный 8 2" xfId="1828"/>
    <cellStyle name="Обычный 8 3" xfId="1829"/>
    <cellStyle name="Обычный 9" xfId="1830"/>
    <cellStyle name="Обычный 9 2" xfId="1831"/>
    <cellStyle name="Обычный_Лист1" xfId="1832"/>
    <cellStyle name="Обычный1" xfId="1833"/>
    <cellStyle name="Ошибка" xfId="1834"/>
    <cellStyle name="Плохой" xfId="1835"/>
    <cellStyle name="Плохой 10" xfId="1836"/>
    <cellStyle name="Плохой 2" xfId="1837"/>
    <cellStyle name="Плохой 2 2" xfId="1838"/>
    <cellStyle name="Плохой 3" xfId="1839"/>
    <cellStyle name="Плохой 3 2" xfId="1840"/>
    <cellStyle name="Плохой 4" xfId="1841"/>
    <cellStyle name="Плохой 4 2" xfId="1842"/>
    <cellStyle name="Плохой 5" xfId="1843"/>
    <cellStyle name="Плохой 5 2" xfId="1844"/>
    <cellStyle name="Плохой 6" xfId="1845"/>
    <cellStyle name="Плохой 6 2" xfId="1846"/>
    <cellStyle name="Плохой 7" xfId="1847"/>
    <cellStyle name="Плохой 7 2" xfId="1848"/>
    <cellStyle name="Плохой 8" xfId="1849"/>
    <cellStyle name="Плохой 8 2" xfId="1850"/>
    <cellStyle name="Плохой 9" xfId="1851"/>
    <cellStyle name="Плохой 9 2" xfId="1852"/>
    <cellStyle name="По центру с переносом" xfId="1853"/>
    <cellStyle name="По ширине с переносом" xfId="1854"/>
    <cellStyle name="Подгруппа" xfId="1855"/>
    <cellStyle name="Поле ввода" xfId="1856"/>
    <cellStyle name="Пояснение" xfId="1857"/>
    <cellStyle name="Пояснение 10" xfId="1858"/>
    <cellStyle name="Пояснение 2" xfId="1859"/>
    <cellStyle name="Пояснение 2 2" xfId="1860"/>
    <cellStyle name="Пояснение 3" xfId="1861"/>
    <cellStyle name="Пояснение 3 2" xfId="1862"/>
    <cellStyle name="Пояснение 4" xfId="1863"/>
    <cellStyle name="Пояснение 4 2" xfId="1864"/>
    <cellStyle name="Пояснение 5" xfId="1865"/>
    <cellStyle name="Пояснение 5 2" xfId="1866"/>
    <cellStyle name="Пояснение 6" xfId="1867"/>
    <cellStyle name="Пояснение 6 2" xfId="1868"/>
    <cellStyle name="Пояснение 7" xfId="1869"/>
    <cellStyle name="Пояснение 7 2" xfId="1870"/>
    <cellStyle name="Пояснение 8" xfId="1871"/>
    <cellStyle name="Пояснение 8 2" xfId="1872"/>
    <cellStyle name="Пояснение 9" xfId="1873"/>
    <cellStyle name="Пояснение 9 2" xfId="1874"/>
    <cellStyle name="Примечание" xfId="1875"/>
    <cellStyle name="Примечание 10" xfId="1876"/>
    <cellStyle name="Примечание 10 2" xfId="1877"/>
    <cellStyle name="Примечание 10 3" xfId="1878"/>
    <cellStyle name="Примечание 10_46EE.2011(v1.0)" xfId="1879"/>
    <cellStyle name="Примечание 11" xfId="1880"/>
    <cellStyle name="Примечание 11 2" xfId="1881"/>
    <cellStyle name="Примечание 11 3" xfId="1882"/>
    <cellStyle name="Примечание 11_46EE.2011(v1.0)" xfId="1883"/>
    <cellStyle name="Примечание 12" xfId="1884"/>
    <cellStyle name="Примечание 12 2" xfId="1885"/>
    <cellStyle name="Примечание 12 3" xfId="1886"/>
    <cellStyle name="Примечание 12_46EE.2011(v1.0)" xfId="1887"/>
    <cellStyle name="Примечание 13" xfId="1888"/>
    <cellStyle name="Примечание 14" xfId="1889"/>
    <cellStyle name="Примечание 15" xfId="1890"/>
    <cellStyle name="Примечание 16" xfId="1891"/>
    <cellStyle name="Примечание 17" xfId="1892"/>
    <cellStyle name="Примечание 18" xfId="1893"/>
    <cellStyle name="Примечание 19" xfId="1894"/>
    <cellStyle name="Примечание 2" xfId="1895"/>
    <cellStyle name="Примечание 2 2" xfId="1896"/>
    <cellStyle name="Примечание 2 3" xfId="1897"/>
    <cellStyle name="Примечание 2 4" xfId="1898"/>
    <cellStyle name="Примечание 2 5" xfId="1899"/>
    <cellStyle name="Примечание 2 6" xfId="1900"/>
    <cellStyle name="Примечание 2 7" xfId="1901"/>
    <cellStyle name="Примечание 2 8" xfId="1902"/>
    <cellStyle name="Примечание 2 9" xfId="1903"/>
    <cellStyle name="Примечание 2_46EE.2011(v1.0)" xfId="1904"/>
    <cellStyle name="Примечание 20" xfId="1905"/>
    <cellStyle name="Примечание 21" xfId="1906"/>
    <cellStyle name="Примечание 22" xfId="1907"/>
    <cellStyle name="Примечание 23" xfId="1908"/>
    <cellStyle name="Примечание 24" xfId="1909"/>
    <cellStyle name="Примечание 3" xfId="1910"/>
    <cellStyle name="Примечание 3 2" xfId="1911"/>
    <cellStyle name="Примечание 3 3" xfId="1912"/>
    <cellStyle name="Примечание 3 4" xfId="1913"/>
    <cellStyle name="Примечание 3 5" xfId="1914"/>
    <cellStyle name="Примечание 3 6" xfId="1915"/>
    <cellStyle name="Примечание 3 7" xfId="1916"/>
    <cellStyle name="Примечание 3 8" xfId="1917"/>
    <cellStyle name="Примечание 3 9" xfId="1918"/>
    <cellStyle name="Примечание 3_46EE.2011(v1.0)" xfId="1919"/>
    <cellStyle name="Примечание 4" xfId="1920"/>
    <cellStyle name="Примечание 4 2" xfId="1921"/>
    <cellStyle name="Примечание 4 3" xfId="1922"/>
    <cellStyle name="Примечание 4 4" xfId="1923"/>
    <cellStyle name="Примечание 4 5" xfId="1924"/>
    <cellStyle name="Примечание 4 6" xfId="1925"/>
    <cellStyle name="Примечание 4 7" xfId="1926"/>
    <cellStyle name="Примечание 4 8" xfId="1927"/>
    <cellStyle name="Примечание 4 9" xfId="1928"/>
    <cellStyle name="Примечание 4_46EE.2011(v1.0)" xfId="1929"/>
    <cellStyle name="Примечание 5" xfId="1930"/>
    <cellStyle name="Примечание 5 2" xfId="1931"/>
    <cellStyle name="Примечание 5 3" xfId="1932"/>
    <cellStyle name="Примечание 5 4" xfId="1933"/>
    <cellStyle name="Примечание 5 5" xfId="1934"/>
    <cellStyle name="Примечание 5 6" xfId="1935"/>
    <cellStyle name="Примечание 5 7" xfId="1936"/>
    <cellStyle name="Примечание 5 8" xfId="1937"/>
    <cellStyle name="Примечание 5 9" xfId="1938"/>
    <cellStyle name="Примечание 5_46EE.2011(v1.0)" xfId="1939"/>
    <cellStyle name="Примечание 6" xfId="1940"/>
    <cellStyle name="Примечание 6 2" xfId="1941"/>
    <cellStyle name="Примечание 6_46EE.2011(v1.0)" xfId="1942"/>
    <cellStyle name="Примечание 7" xfId="1943"/>
    <cellStyle name="Примечание 7 2" xfId="1944"/>
    <cellStyle name="Примечание 7_46EE.2011(v1.0)" xfId="1945"/>
    <cellStyle name="Примечание 8" xfId="1946"/>
    <cellStyle name="Примечание 8 2" xfId="1947"/>
    <cellStyle name="Примечание 8_46EE.2011(v1.0)" xfId="1948"/>
    <cellStyle name="Примечание 9" xfId="1949"/>
    <cellStyle name="Примечание 9 2" xfId="1950"/>
    <cellStyle name="Примечание 9_46EE.2011(v1.0)" xfId="1951"/>
    <cellStyle name="Продукт" xfId="1952"/>
    <cellStyle name="Percent" xfId="1953"/>
    <cellStyle name="Процентный 10" xfId="1954"/>
    <cellStyle name="Процентный 2" xfId="1955"/>
    <cellStyle name="Процентный 2 2" xfId="1956"/>
    <cellStyle name="Процентный 2 3" xfId="1957"/>
    <cellStyle name="Процентный 3" xfId="1958"/>
    <cellStyle name="Процентный 3 2" xfId="1959"/>
    <cellStyle name="Процентный 3 3" xfId="1960"/>
    <cellStyle name="Процентный 4" xfId="1961"/>
    <cellStyle name="Процентный 4 2" xfId="1962"/>
    <cellStyle name="Процентный 4 3" xfId="1963"/>
    <cellStyle name="Процентный 5" xfId="1964"/>
    <cellStyle name="Процентный 6" xfId="1965"/>
    <cellStyle name="Процентный 9" xfId="1966"/>
    <cellStyle name="Разница" xfId="1967"/>
    <cellStyle name="Рамки" xfId="1968"/>
    <cellStyle name="Сводная таблица" xfId="1969"/>
    <cellStyle name="Связанная ячейка" xfId="1970"/>
    <cellStyle name="Связанная ячейка 10" xfId="1971"/>
    <cellStyle name="Связанная ячейка 2" xfId="1972"/>
    <cellStyle name="Связанная ячейка 2 2" xfId="1973"/>
    <cellStyle name="Связанная ячейка 2_46EE.2011(v1.0)" xfId="1974"/>
    <cellStyle name="Связанная ячейка 3" xfId="1975"/>
    <cellStyle name="Связанная ячейка 3 2" xfId="1976"/>
    <cellStyle name="Связанная ячейка 3_46EE.2011(v1.0)" xfId="1977"/>
    <cellStyle name="Связанная ячейка 4" xfId="1978"/>
    <cellStyle name="Связанная ячейка 4 2" xfId="1979"/>
    <cellStyle name="Связанная ячейка 4_46EE.2011(v1.0)" xfId="1980"/>
    <cellStyle name="Связанная ячейка 5" xfId="1981"/>
    <cellStyle name="Связанная ячейка 5 2" xfId="1982"/>
    <cellStyle name="Связанная ячейка 5_46EE.2011(v1.0)" xfId="1983"/>
    <cellStyle name="Связанная ячейка 6" xfId="1984"/>
    <cellStyle name="Связанная ячейка 6 2" xfId="1985"/>
    <cellStyle name="Связанная ячейка 6_46EE.2011(v1.0)" xfId="1986"/>
    <cellStyle name="Связанная ячейка 7" xfId="1987"/>
    <cellStyle name="Связанная ячейка 7 2" xfId="1988"/>
    <cellStyle name="Связанная ячейка 7_46EE.2011(v1.0)" xfId="1989"/>
    <cellStyle name="Связанная ячейка 8" xfId="1990"/>
    <cellStyle name="Связанная ячейка 8 2" xfId="1991"/>
    <cellStyle name="Связанная ячейка 8_46EE.2011(v1.0)" xfId="1992"/>
    <cellStyle name="Связанная ячейка 9" xfId="1993"/>
    <cellStyle name="Связанная ячейка 9 2" xfId="1994"/>
    <cellStyle name="Связанная ячейка 9_46EE.2011(v1.0)" xfId="1995"/>
    <cellStyle name="Стиль 1" xfId="1996"/>
    <cellStyle name="Стиль 1 2" xfId="1997"/>
    <cellStyle name="Стиль 1 2 2" xfId="1998"/>
    <cellStyle name="Стиль 1 2_EE.2REK.P2011.4.78(v0.3)" xfId="1999"/>
    <cellStyle name="Стиль 1 3" xfId="2000"/>
    <cellStyle name="Стиль 1_RAB с 2010 года" xfId="2001"/>
    <cellStyle name="Стиль 2" xfId="2002"/>
    <cellStyle name="Субсчет" xfId="2003"/>
    <cellStyle name="Счет" xfId="2004"/>
    <cellStyle name="ТЕКСТ" xfId="2005"/>
    <cellStyle name="ТЕКСТ 2" xfId="2006"/>
    <cellStyle name="ТЕКСТ 3" xfId="2007"/>
    <cellStyle name="ТЕКСТ 4" xfId="2008"/>
    <cellStyle name="ТЕКСТ 5" xfId="2009"/>
    <cellStyle name="ТЕКСТ 6" xfId="2010"/>
    <cellStyle name="ТЕКСТ 7" xfId="2011"/>
    <cellStyle name="ТЕКСТ 8" xfId="2012"/>
    <cellStyle name="ТЕКСТ 9" xfId="2013"/>
    <cellStyle name="Текст предупреждения" xfId="2014"/>
    <cellStyle name="Текст предупреждения 10" xfId="2015"/>
    <cellStyle name="Текст предупреждения 2" xfId="2016"/>
    <cellStyle name="Текст предупреждения 2 2" xfId="2017"/>
    <cellStyle name="Текст предупреждения 3" xfId="2018"/>
    <cellStyle name="Текст предупреждения 3 2" xfId="2019"/>
    <cellStyle name="Текст предупреждения 4" xfId="2020"/>
    <cellStyle name="Текст предупреждения 4 2" xfId="2021"/>
    <cellStyle name="Текст предупреждения 5" xfId="2022"/>
    <cellStyle name="Текст предупреждения 5 2" xfId="2023"/>
    <cellStyle name="Текст предупреждения 6" xfId="2024"/>
    <cellStyle name="Текст предупреждения 6 2" xfId="2025"/>
    <cellStyle name="Текст предупреждения 7" xfId="2026"/>
    <cellStyle name="Текст предупреждения 7 2" xfId="2027"/>
    <cellStyle name="Текст предупреждения 8" xfId="2028"/>
    <cellStyle name="Текст предупреждения 8 2" xfId="2029"/>
    <cellStyle name="Текст предупреждения 9" xfId="2030"/>
    <cellStyle name="Текст предупреждения 9 2" xfId="2031"/>
    <cellStyle name="Текстовый" xfId="2032"/>
    <cellStyle name="Текстовый 2" xfId="2033"/>
    <cellStyle name="Текстовый 3" xfId="2034"/>
    <cellStyle name="Текстовый 4" xfId="2035"/>
    <cellStyle name="Текстовый 5" xfId="2036"/>
    <cellStyle name="Текстовый 6" xfId="2037"/>
    <cellStyle name="Текстовый 7" xfId="2038"/>
    <cellStyle name="Текстовый 8" xfId="2039"/>
    <cellStyle name="Текстовый 9" xfId="2040"/>
    <cellStyle name="Текстовый_1" xfId="2041"/>
    <cellStyle name="Тысячи [0]_22гк" xfId="2042"/>
    <cellStyle name="Тысячи_22гк" xfId="2043"/>
    <cellStyle name="ФИКСИРОВАННЫЙ" xfId="2044"/>
    <cellStyle name="ФИКСИРОВАННЫЙ 2" xfId="2045"/>
    <cellStyle name="ФИКСИРОВАННЫЙ 3" xfId="2046"/>
    <cellStyle name="ФИКСИРОВАННЫЙ 4" xfId="2047"/>
    <cellStyle name="ФИКСИРОВАННЫЙ 5" xfId="2048"/>
    <cellStyle name="ФИКСИРОВАННЫЙ 6" xfId="2049"/>
    <cellStyle name="ФИКСИРОВАННЫЙ 7" xfId="2050"/>
    <cellStyle name="ФИКСИРОВАННЫЙ 8" xfId="2051"/>
    <cellStyle name="ФИКСИРОВАННЫЙ 9" xfId="2052"/>
    <cellStyle name="ФИКСИРОВАННЫЙ_1" xfId="2053"/>
    <cellStyle name="Comma" xfId="2054"/>
    <cellStyle name="Comma [0]" xfId="2055"/>
    <cellStyle name="Финансовый [0] 2" xfId="2056"/>
    <cellStyle name="Финансовый [0] 2 2" xfId="2057"/>
    <cellStyle name="Финансовый [0] 2 3" xfId="2058"/>
    <cellStyle name="Финансовый [0] 3" xfId="2059"/>
    <cellStyle name="Финансовый 2" xfId="2060"/>
    <cellStyle name="Финансовый 2 2" xfId="2061"/>
    <cellStyle name="Финансовый 2 2 2" xfId="2062"/>
    <cellStyle name="Финансовый 2 2 3" xfId="2063"/>
    <cellStyle name="Финансовый 2 2_INDEX.STATION.2012(v1.0)_" xfId="2064"/>
    <cellStyle name="Финансовый 2 3" xfId="2065"/>
    <cellStyle name="Финансовый 2 3 2" xfId="2066"/>
    <cellStyle name="Финансовый 2 4" xfId="2067"/>
    <cellStyle name="Финансовый 2 5" xfId="2068"/>
    <cellStyle name="Финансовый 2 6" xfId="2069"/>
    <cellStyle name="Финансовый 2 7" xfId="2070"/>
    <cellStyle name="Финансовый 2 8" xfId="2071"/>
    <cellStyle name="Финансовый 2_46EE.2011(v1.0)" xfId="2072"/>
    <cellStyle name="Финансовый 3" xfId="2073"/>
    <cellStyle name="Финансовый 3 2" xfId="2074"/>
    <cellStyle name="Финансовый 3 2 2" xfId="2075"/>
    <cellStyle name="Финансовый 3 2_UPDATE.MONITORING.OS.EE.2.02.TO.1.3.64" xfId="2076"/>
    <cellStyle name="Финансовый 3 3" xfId="2077"/>
    <cellStyle name="Финансовый 3 4" xfId="2078"/>
    <cellStyle name="Финансовый 3 5" xfId="2079"/>
    <cellStyle name="Финансовый 3 6" xfId="2080"/>
    <cellStyle name="Финансовый 3 7" xfId="2081"/>
    <cellStyle name="Финансовый 3 8" xfId="2082"/>
    <cellStyle name="Финансовый 3 9" xfId="2083"/>
    <cellStyle name="Финансовый 3_ARMRAZR" xfId="2084"/>
    <cellStyle name="Финансовый 4" xfId="2085"/>
    <cellStyle name="Финансовый 4 2" xfId="2086"/>
    <cellStyle name="Финансовый 4 3" xfId="2087"/>
    <cellStyle name="Финансовый 4_TEHSHEET" xfId="2088"/>
    <cellStyle name="Финансовый 5" xfId="2089"/>
    <cellStyle name="Финансовый 5 2" xfId="2090"/>
    <cellStyle name="Финансовый 6" xfId="2091"/>
    <cellStyle name="Финансовый 7" xfId="2092"/>
    <cellStyle name="Финансовый 8" xfId="2093"/>
    <cellStyle name="Финансовый 9" xfId="2094"/>
    <cellStyle name="Финансовый0[0]_FU_bal" xfId="2095"/>
    <cellStyle name="Формула" xfId="2096"/>
    <cellStyle name="Формула 2" xfId="2097"/>
    <cellStyle name="Формула 3" xfId="2098"/>
    <cellStyle name="Формула_A РТ 2009 Рязаньэнерго" xfId="2099"/>
    <cellStyle name="ФормулаВБ" xfId="2100"/>
    <cellStyle name="ФормулаВБ 2" xfId="2101"/>
    <cellStyle name="ФормулаНаКонтроль" xfId="2102"/>
    <cellStyle name="Хороший" xfId="2103"/>
    <cellStyle name="Хороший 10" xfId="2104"/>
    <cellStyle name="Хороший 2" xfId="2105"/>
    <cellStyle name="Хороший 2 2" xfId="2106"/>
    <cellStyle name="Хороший 3" xfId="2107"/>
    <cellStyle name="Хороший 3 2" xfId="2108"/>
    <cellStyle name="Хороший 4" xfId="2109"/>
    <cellStyle name="Хороший 4 2" xfId="2110"/>
    <cellStyle name="Хороший 5" xfId="2111"/>
    <cellStyle name="Хороший 5 2" xfId="2112"/>
    <cellStyle name="Хороший 6" xfId="2113"/>
    <cellStyle name="Хороший 6 2" xfId="2114"/>
    <cellStyle name="Хороший 7" xfId="2115"/>
    <cellStyle name="Хороший 7 2" xfId="2116"/>
    <cellStyle name="Хороший 8" xfId="2117"/>
    <cellStyle name="Хороший 8 2" xfId="2118"/>
    <cellStyle name="Хороший 9" xfId="2119"/>
    <cellStyle name="Хороший 9 2" xfId="2120"/>
    <cellStyle name="Цена_продукта" xfId="2121"/>
    <cellStyle name="Цифры по центру с десятыми" xfId="2122"/>
    <cellStyle name="число" xfId="2123"/>
    <cellStyle name="Џђћ–…ќ’ќ›‰" xfId="2124"/>
    <cellStyle name="Шапка" xfId="2125"/>
    <cellStyle name="Шапка таблицы" xfId="2126"/>
    <cellStyle name="Шапка_UPDATE.MONITORING.OS.EE.2.02.TO.1.3.64" xfId="2127"/>
    <cellStyle name="ШАУ" xfId="2128"/>
    <cellStyle name="標準_PL-CF sheet" xfId="2129"/>
    <cellStyle name="㼿㼿" xfId="2130"/>
    <cellStyle name="㼿㼿?" xfId="2131"/>
    <cellStyle name="㼿㼿_Укрупненный расчет  Варнав._3" xfId="2132"/>
    <cellStyle name="㼿㼿㼿" xfId="2133"/>
    <cellStyle name="㼿㼿㼿?" xfId="2134"/>
    <cellStyle name="㼿㼿㼿_Укрупненный расчет  Варнав._6" xfId="2135"/>
    <cellStyle name="㼿㼿㼿㼿" xfId="2136"/>
    <cellStyle name="㼿㼿㼿㼿?" xfId="2137"/>
    <cellStyle name="㼿㼿㼿㼿_Укрупненный расчет  Варнав._5" xfId="2138"/>
    <cellStyle name="㼿㼿㼿㼿㼿" xfId="2139"/>
    <cellStyle name="㼿㼿㼿㼿㼿?" xfId="2140"/>
    <cellStyle name="㼿㼿㼿㼿㼿_Укрупненный расчет  Варнав." xfId="2141"/>
    <cellStyle name="㼿㼿㼿㼿㼿㼿?" xfId="2142"/>
    <cellStyle name="㼿㼿㼿㼿㼿㼿㼿㼿" xfId="2143"/>
    <cellStyle name="㼿㼿㼿㼿㼿㼿㼿㼿㼿" xfId="2144"/>
    <cellStyle name="㼿㼿㼿㼿㼿㼿㼿㼿㼿㼿" xfId="2145"/>
    <cellStyle name="䁺_x0001_" xfId="21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zimovaGD\Desktop\&#1086;&#1090;&#1095;&#1077;&#1090;&#1099;%204%20&#1082;&#1074;&#1072;&#1088;&#1090;&#1072;&#1083;\2014-04-01%20&#1086;&#1090;&#1095;&#1077;&#1090;&#1099;%20&#1044;&#1047;%20&#1079;&#1072;%202013%20&#1075;&#1086;&#1076;%20&#1076;&#1083;&#1103;%20&#1086;&#1090;&#1087;&#1088;&#1072;&#1074;&#1082;&#1080;%20&#1074;%20&#1044;&#1077;&#1087;&#1072;&#1088;&#1090;&#1072;&#1084;&#1077;&#1085;&#109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.1."/>
      <sheetName val="6.3."/>
      <sheetName val="7.1. "/>
      <sheetName val="Приложение 1"/>
      <sheetName val="7.2. "/>
      <sheetName val="Лист1"/>
      <sheetName val="7.2."/>
      <sheetName val="9."/>
      <sheetName val="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tabSelected="1" view="pageBreakPreview" zoomScale="80" zoomScaleSheetLayoutView="80" zoomScalePageLayoutView="0" workbookViewId="0" topLeftCell="A1">
      <selection activeCell="H30" sqref="H30"/>
    </sheetView>
  </sheetViews>
  <sheetFormatPr defaultColWidth="9.00390625" defaultRowHeight="12.75"/>
  <cols>
    <col min="1" max="1" width="5.25390625" style="12" customWidth="1"/>
    <col min="2" max="2" width="44.25390625" style="12" customWidth="1"/>
    <col min="3" max="3" width="10.875" style="13" bestFit="1" customWidth="1"/>
    <col min="4" max="4" width="9.75390625" style="16" customWidth="1"/>
    <col min="5" max="5" width="11.00390625" style="17" customWidth="1"/>
    <col min="6" max="6" width="14.00390625" style="17" customWidth="1"/>
    <col min="7" max="7" width="15.875" style="17" customWidth="1"/>
    <col min="8" max="8" width="12.625" style="17" customWidth="1"/>
    <col min="9" max="9" width="13.125" style="17" customWidth="1"/>
    <col min="10" max="10" width="13.125" style="18" customWidth="1"/>
    <col min="11" max="11" width="28.75390625" style="101" customWidth="1"/>
  </cols>
  <sheetData>
    <row r="1" spans="4:11" ht="12.75">
      <c r="D1" s="14"/>
      <c r="E1" s="12"/>
      <c r="F1" s="12"/>
      <c r="G1" s="12"/>
      <c r="H1" s="12"/>
      <c r="I1" s="12"/>
      <c r="J1" s="15"/>
      <c r="K1" s="99"/>
    </row>
    <row r="2" spans="1:11" ht="12.75" customHeight="1">
      <c r="A2" s="156" t="s">
        <v>78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1" ht="12.75" customHeight="1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</row>
    <row r="4" spans="4:11" ht="16.5" thickBot="1">
      <c r="D4" s="14"/>
      <c r="E4" s="12"/>
      <c r="F4" s="12"/>
      <c r="G4" s="12"/>
      <c r="H4" s="12"/>
      <c r="I4" s="12"/>
      <c r="J4" s="15"/>
      <c r="K4" s="100"/>
    </row>
    <row r="5" spans="1:11" ht="12.75" customHeight="1">
      <c r="A5" s="157" t="s">
        <v>0</v>
      </c>
      <c r="B5" s="160" t="s">
        <v>1</v>
      </c>
      <c r="C5" s="163" t="s">
        <v>41</v>
      </c>
      <c r="D5" s="160" t="s">
        <v>79</v>
      </c>
      <c r="E5" s="160"/>
      <c r="F5" s="160" t="s">
        <v>42</v>
      </c>
      <c r="G5" s="160" t="s">
        <v>43</v>
      </c>
      <c r="H5" s="160" t="s">
        <v>44</v>
      </c>
      <c r="I5" s="168" t="s">
        <v>45</v>
      </c>
      <c r="J5" s="168"/>
      <c r="K5" s="172" t="s">
        <v>46</v>
      </c>
    </row>
    <row r="6" spans="1:11" ht="12.75" customHeight="1">
      <c r="A6" s="158"/>
      <c r="B6" s="161"/>
      <c r="C6" s="164"/>
      <c r="D6" s="161"/>
      <c r="E6" s="161"/>
      <c r="F6" s="161"/>
      <c r="G6" s="161"/>
      <c r="H6" s="166"/>
      <c r="I6" s="161" t="s">
        <v>3</v>
      </c>
      <c r="J6" s="161" t="s">
        <v>4</v>
      </c>
      <c r="K6" s="173"/>
    </row>
    <row r="7" spans="1:11" ht="13.5" thickBot="1">
      <c r="A7" s="159"/>
      <c r="B7" s="162"/>
      <c r="C7" s="165"/>
      <c r="D7" s="20" t="s">
        <v>2</v>
      </c>
      <c r="E7" s="21" t="s">
        <v>47</v>
      </c>
      <c r="F7" s="162"/>
      <c r="G7" s="162"/>
      <c r="H7" s="167"/>
      <c r="I7" s="162"/>
      <c r="J7" s="162"/>
      <c r="K7" s="174"/>
    </row>
    <row r="8" spans="1:19" ht="12.75">
      <c r="A8" s="22"/>
      <c r="B8" s="65" t="s">
        <v>48</v>
      </c>
      <c r="C8" s="66">
        <f>C9+C22</f>
        <v>314.69246564</v>
      </c>
      <c r="D8" s="66">
        <f>D9+D22</f>
        <v>87.349999</v>
      </c>
      <c r="E8" s="66">
        <f>E9+E22</f>
        <v>94.15659199000001</v>
      </c>
      <c r="F8" s="66">
        <f>F9+F22</f>
        <v>104.86998077000001</v>
      </c>
      <c r="G8" s="66">
        <f>G9+G22</f>
        <v>76.42683264</v>
      </c>
      <c r="H8" s="95">
        <f>C8-E8</f>
        <v>220.53587365</v>
      </c>
      <c r="I8" s="95">
        <f>E8-D8</f>
        <v>6.806592990000013</v>
      </c>
      <c r="J8" s="95">
        <f>I8/D8*100</f>
        <v>7.792321772092994</v>
      </c>
      <c r="K8" s="147"/>
      <c r="L8" s="278"/>
      <c r="M8" s="278"/>
      <c r="N8" s="278"/>
      <c r="O8" s="278"/>
      <c r="P8" s="278"/>
      <c r="Q8" s="278"/>
      <c r="R8" s="278"/>
      <c r="S8" s="278"/>
    </row>
    <row r="9" spans="1:11" ht="12.75">
      <c r="A9" s="35">
        <v>1</v>
      </c>
      <c r="B9" s="36" t="s">
        <v>6</v>
      </c>
      <c r="C9" s="67">
        <f>C10</f>
        <v>3.12610486547</v>
      </c>
      <c r="D9" s="67">
        <f>D10</f>
        <v>1.1261048654699999</v>
      </c>
      <c r="E9" s="67">
        <f>E10</f>
        <v>0.62385246</v>
      </c>
      <c r="F9" s="67">
        <f>F10</f>
        <v>0.62385246</v>
      </c>
      <c r="G9" s="67">
        <f>G10</f>
        <v>0.62385246</v>
      </c>
      <c r="H9" s="67">
        <f aca="true" t="shared" si="0" ref="H9:H44">C9-E9</f>
        <v>2.5022524054699997</v>
      </c>
      <c r="I9" s="67">
        <f aca="true" t="shared" si="1" ref="I9:I45">E9-D9</f>
        <v>-0.5022524054699998</v>
      </c>
      <c r="J9" s="67">
        <f aca="true" t="shared" si="2" ref="J9:J45">I9/D9*100</f>
        <v>-44.60085564592387</v>
      </c>
      <c r="K9" s="147"/>
    </row>
    <row r="10" spans="1:11" ht="25.5">
      <c r="A10" s="23" t="s">
        <v>7</v>
      </c>
      <c r="B10" s="36" t="s">
        <v>38</v>
      </c>
      <c r="C10" s="68">
        <f>C13+C16</f>
        <v>3.12610486547</v>
      </c>
      <c r="D10" s="68">
        <f>D13+D16</f>
        <v>1.1261048654699999</v>
      </c>
      <c r="E10" s="68">
        <f>E13+E16</f>
        <v>0.62385246</v>
      </c>
      <c r="F10" s="68">
        <f>F13+F16</f>
        <v>0.62385246</v>
      </c>
      <c r="G10" s="68">
        <f>G13+G16</f>
        <v>0.62385246</v>
      </c>
      <c r="H10" s="67">
        <f t="shared" si="0"/>
        <v>2.5022524054699997</v>
      </c>
      <c r="I10" s="67">
        <f t="shared" si="1"/>
        <v>-0.5022524054699998</v>
      </c>
      <c r="J10" s="67">
        <f t="shared" si="2"/>
        <v>-44.60085564592387</v>
      </c>
      <c r="K10" s="147"/>
    </row>
    <row r="11" spans="1:11" ht="12.75">
      <c r="A11" s="69"/>
      <c r="B11" s="70" t="s">
        <v>82</v>
      </c>
      <c r="C11" s="71"/>
      <c r="D11" s="71"/>
      <c r="E11" s="72"/>
      <c r="F11" s="73"/>
      <c r="G11" s="73"/>
      <c r="H11" s="73">
        <f t="shared" si="0"/>
        <v>0</v>
      </c>
      <c r="I11" s="71"/>
      <c r="J11" s="71"/>
      <c r="K11" s="148"/>
    </row>
    <row r="12" spans="1:11" ht="51">
      <c r="A12" s="74">
        <v>1</v>
      </c>
      <c r="B12" s="75" t="s">
        <v>83</v>
      </c>
      <c r="C12" s="41">
        <v>0.5</v>
      </c>
      <c r="D12" s="76">
        <v>0.5</v>
      </c>
      <c r="E12" s="76">
        <v>0</v>
      </c>
      <c r="F12" s="77">
        <v>0</v>
      </c>
      <c r="G12" s="41">
        <v>0</v>
      </c>
      <c r="H12" s="41">
        <f t="shared" si="0"/>
        <v>0.5</v>
      </c>
      <c r="I12" s="41">
        <f t="shared" si="1"/>
        <v>-0.5</v>
      </c>
      <c r="J12" s="41">
        <f t="shared" si="2"/>
        <v>-100</v>
      </c>
      <c r="K12" s="149" t="s">
        <v>111</v>
      </c>
    </row>
    <row r="13" spans="1:11" ht="12.75">
      <c r="A13" s="78"/>
      <c r="B13" s="79" t="s">
        <v>84</v>
      </c>
      <c r="C13" s="37">
        <v>0.5</v>
      </c>
      <c r="D13" s="80">
        <v>0.5</v>
      </c>
      <c r="E13" s="80">
        <v>0</v>
      </c>
      <c r="F13" s="80">
        <v>0</v>
      </c>
      <c r="G13" s="80">
        <v>0</v>
      </c>
      <c r="H13" s="80">
        <f t="shared" si="0"/>
        <v>0.5</v>
      </c>
      <c r="I13" s="80">
        <f t="shared" si="1"/>
        <v>-0.5</v>
      </c>
      <c r="J13" s="80">
        <f t="shared" si="2"/>
        <v>-100</v>
      </c>
      <c r="K13" s="150"/>
    </row>
    <row r="14" spans="1:11" ht="12.75">
      <c r="A14" s="69"/>
      <c r="B14" s="70" t="s">
        <v>85</v>
      </c>
      <c r="C14" s="71"/>
      <c r="D14" s="71"/>
      <c r="E14" s="72"/>
      <c r="F14" s="73"/>
      <c r="G14" s="73"/>
      <c r="H14" s="73">
        <f t="shared" si="0"/>
        <v>0</v>
      </c>
      <c r="I14" s="71"/>
      <c r="J14" s="71"/>
      <c r="K14" s="148"/>
    </row>
    <row r="15" spans="1:11" ht="51">
      <c r="A15" s="74">
        <v>2</v>
      </c>
      <c r="B15" s="81" t="s">
        <v>86</v>
      </c>
      <c r="C15" s="41">
        <v>2.62610486547</v>
      </c>
      <c r="D15" s="76">
        <v>0.62610486547</v>
      </c>
      <c r="E15" s="76">
        <v>0.62385246</v>
      </c>
      <c r="F15" s="77">
        <v>0.62385246</v>
      </c>
      <c r="G15" s="41">
        <v>0.62385246</v>
      </c>
      <c r="H15" s="41">
        <f t="shared" si="0"/>
        <v>2.0022524054699997</v>
      </c>
      <c r="I15" s="41">
        <f t="shared" si="1"/>
        <v>-0.0022524054699999407</v>
      </c>
      <c r="J15" s="41">
        <f t="shared" si="2"/>
        <v>-0.3597489165507636</v>
      </c>
      <c r="K15" s="151"/>
    </row>
    <row r="16" spans="1:11" ht="12.75">
      <c r="A16" s="78"/>
      <c r="B16" s="79" t="s">
        <v>87</v>
      </c>
      <c r="C16" s="37">
        <v>2.62610486547</v>
      </c>
      <c r="D16" s="80">
        <v>0.62610486547</v>
      </c>
      <c r="E16" s="80">
        <v>0.62385246</v>
      </c>
      <c r="F16" s="80">
        <v>0.62385246</v>
      </c>
      <c r="G16" s="80">
        <v>0.62385246</v>
      </c>
      <c r="H16" s="80">
        <f t="shared" si="0"/>
        <v>2.0022524054699997</v>
      </c>
      <c r="I16" s="80">
        <f t="shared" si="1"/>
        <v>-0.0022524054699999407</v>
      </c>
      <c r="J16" s="80">
        <f t="shared" si="2"/>
        <v>-0.3597489165507636</v>
      </c>
      <c r="K16" s="150"/>
    </row>
    <row r="17" spans="1:11" ht="12.75" customHeight="1" hidden="1">
      <c r="A17" s="39" t="s">
        <v>5</v>
      </c>
      <c r="B17" s="40"/>
      <c r="C17" s="82"/>
      <c r="D17" s="83"/>
      <c r="E17" s="67">
        <v>0</v>
      </c>
      <c r="F17" s="77">
        <v>0</v>
      </c>
      <c r="G17" s="41">
        <v>0</v>
      </c>
      <c r="H17" s="41">
        <f t="shared" si="0"/>
        <v>0</v>
      </c>
      <c r="I17" s="37">
        <f t="shared" si="1"/>
        <v>0</v>
      </c>
      <c r="J17" s="37"/>
      <c r="K17" s="152"/>
    </row>
    <row r="18" spans="1:11" ht="12.75" customHeight="1" hidden="1">
      <c r="A18" s="42"/>
      <c r="B18" s="43"/>
      <c r="C18" s="37"/>
      <c r="D18" s="80"/>
      <c r="E18" s="67">
        <v>0</v>
      </c>
      <c r="F18" s="80">
        <v>0</v>
      </c>
      <c r="G18" s="37">
        <v>0</v>
      </c>
      <c r="H18" s="37">
        <f t="shared" si="0"/>
        <v>0</v>
      </c>
      <c r="I18" s="37">
        <f t="shared" si="1"/>
        <v>0</v>
      </c>
      <c r="J18" s="37"/>
      <c r="K18" s="152"/>
    </row>
    <row r="19" spans="1:11" ht="12.75" customHeight="1" hidden="1">
      <c r="A19" s="44" t="s">
        <v>9</v>
      </c>
      <c r="B19" s="19"/>
      <c r="C19" s="41"/>
      <c r="D19" s="80"/>
      <c r="E19" s="67">
        <v>0</v>
      </c>
      <c r="F19" s="77">
        <v>0</v>
      </c>
      <c r="G19" s="41">
        <v>0</v>
      </c>
      <c r="H19" s="41">
        <f t="shared" si="0"/>
        <v>0</v>
      </c>
      <c r="I19" s="37">
        <f t="shared" si="1"/>
        <v>0</v>
      </c>
      <c r="J19" s="37"/>
      <c r="K19" s="152"/>
    </row>
    <row r="20" spans="1:11" ht="12.75" customHeight="1" hidden="1">
      <c r="A20" s="44" t="s">
        <v>11</v>
      </c>
      <c r="B20" s="19"/>
      <c r="C20" s="41"/>
      <c r="D20" s="80"/>
      <c r="E20" s="67">
        <v>0</v>
      </c>
      <c r="F20" s="77">
        <v>0</v>
      </c>
      <c r="G20" s="41">
        <v>0</v>
      </c>
      <c r="H20" s="41">
        <f t="shared" si="0"/>
        <v>0</v>
      </c>
      <c r="I20" s="37">
        <f t="shared" si="1"/>
        <v>0</v>
      </c>
      <c r="J20" s="37"/>
      <c r="K20" s="152"/>
    </row>
    <row r="21" spans="1:11" ht="12.75" customHeight="1" hidden="1">
      <c r="A21" s="44" t="s">
        <v>12</v>
      </c>
      <c r="B21" s="19"/>
      <c r="C21" s="41"/>
      <c r="D21" s="80"/>
      <c r="E21" s="67">
        <v>0</v>
      </c>
      <c r="F21" s="77">
        <v>0</v>
      </c>
      <c r="G21" s="41">
        <v>0</v>
      </c>
      <c r="H21" s="41">
        <f t="shared" si="0"/>
        <v>0</v>
      </c>
      <c r="I21" s="37">
        <f t="shared" si="1"/>
        <v>0</v>
      </c>
      <c r="J21" s="37"/>
      <c r="K21" s="152"/>
    </row>
    <row r="22" spans="1:11" ht="12.75">
      <c r="A22" s="44" t="s">
        <v>8</v>
      </c>
      <c r="B22" s="84" t="s">
        <v>52</v>
      </c>
      <c r="C22" s="67">
        <f aca="true" t="shared" si="3" ref="C22:H22">C23</f>
        <v>311.56636077453004</v>
      </c>
      <c r="D22" s="67">
        <f t="shared" si="3"/>
        <v>86.22389413453</v>
      </c>
      <c r="E22" s="67">
        <f t="shared" si="3"/>
        <v>93.53273953000001</v>
      </c>
      <c r="F22" s="67">
        <f t="shared" si="3"/>
        <v>104.24612831000002</v>
      </c>
      <c r="G22" s="67">
        <f t="shared" si="3"/>
        <v>75.80298018</v>
      </c>
      <c r="H22" s="67">
        <f t="shared" si="3"/>
        <v>218.03362124453</v>
      </c>
      <c r="I22" s="37">
        <f t="shared" si="1"/>
        <v>7.308845395470016</v>
      </c>
      <c r="J22" s="37">
        <f t="shared" si="2"/>
        <v>8.476589313011612</v>
      </c>
      <c r="K22" s="152"/>
    </row>
    <row r="23" spans="1:11" ht="25.5">
      <c r="A23" s="44" t="s">
        <v>13</v>
      </c>
      <c r="B23" s="85" t="s">
        <v>38</v>
      </c>
      <c r="C23" s="37">
        <f aca="true" t="shared" si="4" ref="C23:H23">C34+C40+C45</f>
        <v>311.56636077453004</v>
      </c>
      <c r="D23" s="37">
        <f t="shared" si="4"/>
        <v>86.22389413453</v>
      </c>
      <c r="E23" s="37">
        <f t="shared" si="4"/>
        <v>93.53273953000001</v>
      </c>
      <c r="F23" s="37">
        <f t="shared" si="4"/>
        <v>104.24612831000002</v>
      </c>
      <c r="G23" s="37">
        <f t="shared" si="4"/>
        <v>75.80298018</v>
      </c>
      <c r="H23" s="37">
        <f t="shared" si="4"/>
        <v>218.03362124453</v>
      </c>
      <c r="I23" s="37">
        <f t="shared" si="1"/>
        <v>7.308845395470016</v>
      </c>
      <c r="J23" s="37">
        <f t="shared" si="2"/>
        <v>8.476589313011612</v>
      </c>
      <c r="K23" s="152"/>
    </row>
    <row r="24" spans="1:12" ht="12.75">
      <c r="A24" s="46"/>
      <c r="B24" s="38" t="s">
        <v>49</v>
      </c>
      <c r="C24" s="27"/>
      <c r="D24" s="27"/>
      <c r="E24" s="72"/>
      <c r="F24" s="27"/>
      <c r="G24" s="27"/>
      <c r="H24" s="27">
        <f t="shared" si="0"/>
        <v>0</v>
      </c>
      <c r="I24" s="71"/>
      <c r="J24" s="71"/>
      <c r="K24" s="148"/>
      <c r="L24" t="s">
        <v>98</v>
      </c>
    </row>
    <row r="25" spans="1:11" ht="25.5">
      <c r="A25" s="86">
        <v>3</v>
      </c>
      <c r="B25" s="75" t="s">
        <v>53</v>
      </c>
      <c r="C25" s="76">
        <v>28.892075300000005</v>
      </c>
      <c r="D25" s="76">
        <v>28.892075300000002</v>
      </c>
      <c r="E25" s="76">
        <v>28.99270043</v>
      </c>
      <c r="F25" s="77">
        <v>48.992700430000006</v>
      </c>
      <c r="G25" s="41">
        <v>49.09261646</v>
      </c>
      <c r="H25" s="41">
        <f t="shared" si="0"/>
        <v>-0.10062512999999385</v>
      </c>
      <c r="I25" s="41">
        <f t="shared" si="1"/>
        <v>0.1006251299999974</v>
      </c>
      <c r="J25" s="41">
        <f t="shared" si="2"/>
        <v>0.3482793428826395</v>
      </c>
      <c r="K25" s="152"/>
    </row>
    <row r="26" spans="1:11" ht="25.5">
      <c r="A26" s="86">
        <v>4</v>
      </c>
      <c r="B26" s="75" t="s">
        <v>88</v>
      </c>
      <c r="C26" s="76">
        <v>138.13</v>
      </c>
      <c r="D26" s="76"/>
      <c r="E26" s="76">
        <v>0</v>
      </c>
      <c r="F26" s="77">
        <v>0</v>
      </c>
      <c r="G26" s="41">
        <v>0</v>
      </c>
      <c r="H26" s="41">
        <f t="shared" si="0"/>
        <v>138.13</v>
      </c>
      <c r="I26" s="41">
        <f t="shared" si="1"/>
        <v>0</v>
      </c>
      <c r="J26" s="41"/>
      <c r="K26" s="152"/>
    </row>
    <row r="27" spans="1:11" ht="25.5">
      <c r="A27" s="86">
        <v>5</v>
      </c>
      <c r="B27" s="75" t="s">
        <v>89</v>
      </c>
      <c r="C27" s="76">
        <v>7.76</v>
      </c>
      <c r="D27" s="76">
        <v>1.3961018</v>
      </c>
      <c r="E27" s="76">
        <v>1.4961018000000001</v>
      </c>
      <c r="F27" s="77">
        <v>1.4961018000000001</v>
      </c>
      <c r="G27" s="41">
        <v>0</v>
      </c>
      <c r="H27" s="41">
        <f t="shared" si="0"/>
        <v>6.2638982</v>
      </c>
      <c r="I27" s="41">
        <f t="shared" si="1"/>
        <v>0.10000000000000009</v>
      </c>
      <c r="J27" s="41">
        <f t="shared" si="2"/>
        <v>7.162801451871209</v>
      </c>
      <c r="K27" s="152"/>
    </row>
    <row r="28" spans="1:11" ht="25.5">
      <c r="A28" s="86">
        <v>6</v>
      </c>
      <c r="B28" s="75" t="s">
        <v>54</v>
      </c>
      <c r="C28" s="76">
        <v>6.84</v>
      </c>
      <c r="D28" s="76">
        <v>1.33455054</v>
      </c>
      <c r="E28" s="76">
        <v>1.43455054</v>
      </c>
      <c r="F28" s="77">
        <v>1.43455054</v>
      </c>
      <c r="G28" s="41">
        <v>0</v>
      </c>
      <c r="H28" s="41">
        <f t="shared" si="0"/>
        <v>5.40544946</v>
      </c>
      <c r="I28" s="41">
        <f t="shared" si="1"/>
        <v>0.10000000000000009</v>
      </c>
      <c r="J28" s="41">
        <f t="shared" si="2"/>
        <v>7.493159457265672</v>
      </c>
      <c r="K28" s="152"/>
    </row>
    <row r="29" spans="1:14" ht="38.25">
      <c r="A29" s="86">
        <v>7</v>
      </c>
      <c r="B29" s="75" t="s">
        <v>90</v>
      </c>
      <c r="C29" s="76">
        <v>25.27</v>
      </c>
      <c r="D29" s="76">
        <v>2.47461553</v>
      </c>
      <c r="E29" s="76">
        <v>2.47461553</v>
      </c>
      <c r="F29" s="77">
        <v>2.57461553</v>
      </c>
      <c r="G29" s="41">
        <v>0</v>
      </c>
      <c r="H29" s="41">
        <f t="shared" si="0"/>
        <v>22.79538447</v>
      </c>
      <c r="I29" s="41">
        <f t="shared" si="1"/>
        <v>0</v>
      </c>
      <c r="J29" s="41">
        <f t="shared" si="2"/>
        <v>0</v>
      </c>
      <c r="K29" s="152"/>
      <c r="N29" t="s">
        <v>98</v>
      </c>
    </row>
    <row r="30" spans="1:11" ht="38.25">
      <c r="A30" s="86">
        <v>8</v>
      </c>
      <c r="B30" s="75" t="s">
        <v>91</v>
      </c>
      <c r="C30" s="76">
        <v>18.6</v>
      </c>
      <c r="D30" s="76">
        <v>1.69473213</v>
      </c>
      <c r="E30" s="76">
        <v>1.6947321299999998</v>
      </c>
      <c r="F30" s="77">
        <v>1.7947321299999999</v>
      </c>
      <c r="G30" s="41">
        <v>0</v>
      </c>
      <c r="H30" s="41">
        <f t="shared" si="0"/>
        <v>16.905267870000003</v>
      </c>
      <c r="I30" s="41">
        <f t="shared" si="1"/>
        <v>0</v>
      </c>
      <c r="J30" s="41">
        <f t="shared" si="2"/>
        <v>0</v>
      </c>
      <c r="K30" s="152"/>
    </row>
    <row r="31" spans="1:11" ht="25.5">
      <c r="A31" s="86">
        <v>9</v>
      </c>
      <c r="B31" s="75" t="s">
        <v>94</v>
      </c>
      <c r="C31" s="76">
        <v>33.74336929</v>
      </c>
      <c r="D31" s="76">
        <v>29.19336929</v>
      </c>
      <c r="E31" s="76">
        <v>29.193369289999996</v>
      </c>
      <c r="F31" s="77">
        <v>23.76437172</v>
      </c>
      <c r="G31" s="41">
        <v>23.76437172</v>
      </c>
      <c r="H31" s="41">
        <f t="shared" si="0"/>
        <v>4.550000000000001</v>
      </c>
      <c r="I31" s="41">
        <f t="shared" si="1"/>
        <v>0</v>
      </c>
      <c r="J31" s="41">
        <f t="shared" si="2"/>
        <v>0</v>
      </c>
      <c r="K31" s="152"/>
    </row>
    <row r="32" spans="1:11" ht="38.25">
      <c r="A32" s="86">
        <v>10</v>
      </c>
      <c r="B32" s="87" t="s">
        <v>92</v>
      </c>
      <c r="C32" s="76">
        <v>0.58290455</v>
      </c>
      <c r="D32" s="76">
        <v>0</v>
      </c>
      <c r="E32" s="76">
        <v>0.73631679</v>
      </c>
      <c r="F32" s="76">
        <v>0.73631679</v>
      </c>
      <c r="G32" s="41">
        <v>0.7363167899999999</v>
      </c>
      <c r="H32" s="41">
        <f t="shared" si="0"/>
        <v>-0.1534122400000001</v>
      </c>
      <c r="I32" s="41">
        <f t="shared" si="1"/>
        <v>0.73631679</v>
      </c>
      <c r="J32" s="41" t="str">
        <f>IF(D32=0,"-",I32/D32*100)</f>
        <v>-</v>
      </c>
      <c r="K32" s="152"/>
    </row>
    <row r="33" spans="1:17" ht="38.25">
      <c r="A33" s="86">
        <v>11</v>
      </c>
      <c r="B33" s="88" t="s">
        <v>58</v>
      </c>
      <c r="C33" s="76">
        <v>0</v>
      </c>
      <c r="D33" s="76">
        <v>0</v>
      </c>
      <c r="E33" s="76">
        <v>0</v>
      </c>
      <c r="F33" s="77">
        <v>0</v>
      </c>
      <c r="G33" s="41">
        <v>0</v>
      </c>
      <c r="H33" s="41">
        <f t="shared" si="0"/>
        <v>0</v>
      </c>
      <c r="I33" s="41">
        <f t="shared" si="1"/>
        <v>0</v>
      </c>
      <c r="J33" s="41" t="str">
        <f>IF(D33=0,"-",I33/D33*100)</f>
        <v>-</v>
      </c>
      <c r="K33" s="152"/>
      <c r="Q33" t="s">
        <v>98</v>
      </c>
    </row>
    <row r="34" spans="1:11" ht="12.75">
      <c r="A34" s="45"/>
      <c r="B34" s="36" t="s">
        <v>51</v>
      </c>
      <c r="C34" s="68">
        <f aca="true" t="shared" si="5" ref="C34:H34">SUM(C25:C33)</f>
        <v>259.81834914</v>
      </c>
      <c r="D34" s="68">
        <f t="shared" si="5"/>
        <v>64.98544459</v>
      </c>
      <c r="E34" s="68">
        <f t="shared" si="5"/>
        <v>66.02238651</v>
      </c>
      <c r="F34" s="68">
        <f t="shared" si="5"/>
        <v>80.79338894000001</v>
      </c>
      <c r="G34" s="68">
        <f t="shared" si="5"/>
        <v>73.59330497</v>
      </c>
      <c r="H34" s="68">
        <f t="shared" si="5"/>
        <v>193.79596263</v>
      </c>
      <c r="I34" s="67">
        <f t="shared" si="1"/>
        <v>1.0369419200000038</v>
      </c>
      <c r="J34" s="67">
        <f t="shared" si="2"/>
        <v>1.5956525750376556</v>
      </c>
      <c r="K34" s="153"/>
    </row>
    <row r="35" spans="1:11" ht="12.75">
      <c r="A35" s="46"/>
      <c r="B35" s="38" t="s">
        <v>55</v>
      </c>
      <c r="C35" s="72"/>
      <c r="D35" s="72"/>
      <c r="E35" s="72"/>
      <c r="F35" s="27"/>
      <c r="G35" s="27"/>
      <c r="H35" s="27">
        <f t="shared" si="0"/>
        <v>0</v>
      </c>
      <c r="I35" s="71"/>
      <c r="J35" s="71"/>
      <c r="K35" s="148"/>
    </row>
    <row r="36" spans="1:11" ht="25.5" customHeight="1">
      <c r="A36" s="86">
        <v>12</v>
      </c>
      <c r="B36" s="75" t="s">
        <v>56</v>
      </c>
      <c r="C36" s="76">
        <v>36.09919873</v>
      </c>
      <c r="D36" s="76">
        <v>18.20673209</v>
      </c>
      <c r="E36" s="76">
        <v>25.30067781</v>
      </c>
      <c r="F36" s="77">
        <v>21.24306416</v>
      </c>
      <c r="G36" s="41">
        <v>0</v>
      </c>
      <c r="H36" s="41">
        <f t="shared" si="0"/>
        <v>10.798520919999998</v>
      </c>
      <c r="I36" s="41">
        <f t="shared" si="1"/>
        <v>7.093945720000001</v>
      </c>
      <c r="J36" s="41">
        <f t="shared" si="2"/>
        <v>38.96331140005258</v>
      </c>
      <c r="K36" s="169" t="s">
        <v>112</v>
      </c>
    </row>
    <row r="37" spans="1:11" ht="25.5">
      <c r="A37" s="86">
        <v>13</v>
      </c>
      <c r="B37" s="75" t="s">
        <v>94</v>
      </c>
      <c r="C37" s="76">
        <v>2.6</v>
      </c>
      <c r="D37" s="76">
        <v>0</v>
      </c>
      <c r="E37" s="76">
        <v>0</v>
      </c>
      <c r="F37" s="77">
        <v>0</v>
      </c>
      <c r="G37" s="41">
        <v>0</v>
      </c>
      <c r="H37" s="41">
        <f t="shared" si="0"/>
        <v>2.6</v>
      </c>
      <c r="I37" s="41">
        <f t="shared" si="1"/>
        <v>0</v>
      </c>
      <c r="J37" s="41"/>
      <c r="K37" s="170"/>
    </row>
    <row r="38" spans="1:11" ht="38.25">
      <c r="A38" s="86">
        <v>14</v>
      </c>
      <c r="B38" s="81" t="s">
        <v>93</v>
      </c>
      <c r="C38" s="76">
        <v>0.19260682</v>
      </c>
      <c r="D38" s="76">
        <v>0.19260682</v>
      </c>
      <c r="E38" s="76">
        <v>0.19260682</v>
      </c>
      <c r="F38" s="77">
        <v>0.19260682</v>
      </c>
      <c r="G38" s="41">
        <v>0.19260682</v>
      </c>
      <c r="H38" s="41">
        <f t="shared" si="0"/>
        <v>0</v>
      </c>
      <c r="I38" s="41">
        <f t="shared" si="1"/>
        <v>0</v>
      </c>
      <c r="J38" s="41">
        <f t="shared" si="2"/>
        <v>0</v>
      </c>
      <c r="K38" s="170"/>
    </row>
    <row r="39" spans="1:13" ht="38.25">
      <c r="A39" s="86">
        <v>15</v>
      </c>
      <c r="B39" s="88" t="s">
        <v>58</v>
      </c>
      <c r="C39" s="76">
        <v>0</v>
      </c>
      <c r="D39" s="76">
        <v>0</v>
      </c>
      <c r="E39" s="76">
        <v>0</v>
      </c>
      <c r="F39" s="77">
        <v>0</v>
      </c>
      <c r="G39" s="41">
        <v>0</v>
      </c>
      <c r="H39" s="41">
        <f t="shared" si="0"/>
        <v>0</v>
      </c>
      <c r="I39" s="41">
        <f t="shared" si="1"/>
        <v>0</v>
      </c>
      <c r="J39" s="41"/>
      <c r="K39" s="170"/>
      <c r="M39" t="s">
        <v>98</v>
      </c>
    </row>
    <row r="40" spans="1:11" ht="12.75">
      <c r="A40" s="44"/>
      <c r="B40" s="19" t="s">
        <v>57</v>
      </c>
      <c r="C40" s="68">
        <f aca="true" t="shared" si="6" ref="C40:H40">SUM(C36:C39)</f>
        <v>38.89180555</v>
      </c>
      <c r="D40" s="68">
        <f t="shared" si="6"/>
        <v>18.39933891</v>
      </c>
      <c r="E40" s="68">
        <f t="shared" si="6"/>
        <v>25.49328463</v>
      </c>
      <c r="F40" s="68">
        <f t="shared" si="6"/>
        <v>21.43567098</v>
      </c>
      <c r="G40" s="68">
        <f t="shared" si="6"/>
        <v>0.19260682</v>
      </c>
      <c r="H40" s="68">
        <f t="shared" si="6"/>
        <v>13.398520919999998</v>
      </c>
      <c r="I40" s="67">
        <f t="shared" si="1"/>
        <v>7.093945720000001</v>
      </c>
      <c r="J40" s="67">
        <f t="shared" si="2"/>
        <v>38.55543807687817</v>
      </c>
      <c r="K40" s="170"/>
    </row>
    <row r="41" spans="1:11" ht="12.75">
      <c r="A41" s="89"/>
      <c r="B41" s="70" t="s">
        <v>85</v>
      </c>
      <c r="C41" s="72"/>
      <c r="D41" s="72"/>
      <c r="E41" s="72"/>
      <c r="F41" s="71"/>
      <c r="G41" s="71"/>
      <c r="H41" s="71">
        <f t="shared" si="0"/>
        <v>0</v>
      </c>
      <c r="I41" s="71"/>
      <c r="J41" s="71"/>
      <c r="K41" s="170"/>
    </row>
    <row r="42" spans="1:11" ht="25.5">
      <c r="A42" s="90" t="s">
        <v>95</v>
      </c>
      <c r="B42" s="75" t="s">
        <v>94</v>
      </c>
      <c r="C42" s="76">
        <v>2.6</v>
      </c>
      <c r="D42" s="76">
        <v>0</v>
      </c>
      <c r="E42" s="76">
        <v>0</v>
      </c>
      <c r="F42" s="77">
        <v>0</v>
      </c>
      <c r="G42" s="41">
        <v>0</v>
      </c>
      <c r="H42" s="41">
        <f t="shared" si="0"/>
        <v>2.6</v>
      </c>
      <c r="I42" s="41">
        <f t="shared" si="1"/>
        <v>0</v>
      </c>
      <c r="J42" s="41"/>
      <c r="K42" s="170"/>
    </row>
    <row r="43" spans="1:11" ht="51">
      <c r="A43" s="86" t="s">
        <v>96</v>
      </c>
      <c r="B43" s="81" t="s">
        <v>86</v>
      </c>
      <c r="C43" s="76">
        <v>10.25620608453</v>
      </c>
      <c r="D43" s="76">
        <v>2.83911063453</v>
      </c>
      <c r="E43" s="76">
        <f>1.99643383+0.02063456</f>
        <v>2.01706839</v>
      </c>
      <c r="F43" s="77">
        <v>2.01706839</v>
      </c>
      <c r="G43" s="41">
        <v>2.01706839</v>
      </c>
      <c r="H43" s="41">
        <f t="shared" si="0"/>
        <v>8.23913769453</v>
      </c>
      <c r="I43" s="41">
        <f t="shared" si="1"/>
        <v>-0.82204224453</v>
      </c>
      <c r="J43" s="41">
        <f t="shared" si="2"/>
        <v>-28.95421666673038</v>
      </c>
      <c r="K43" s="170"/>
    </row>
    <row r="44" spans="1:11" ht="38.25">
      <c r="A44" s="90" t="s">
        <v>97</v>
      </c>
      <c r="B44" s="88" t="s">
        <v>58</v>
      </c>
      <c r="C44" s="76">
        <v>0</v>
      </c>
      <c r="D44" s="76">
        <v>0</v>
      </c>
      <c r="E44" s="76">
        <v>0</v>
      </c>
      <c r="F44" s="77">
        <v>0</v>
      </c>
      <c r="G44" s="41">
        <v>0</v>
      </c>
      <c r="H44" s="41">
        <f t="shared" si="0"/>
        <v>0</v>
      </c>
      <c r="I44" s="41">
        <f t="shared" si="1"/>
        <v>0</v>
      </c>
      <c r="J44" s="41"/>
      <c r="K44" s="171"/>
    </row>
    <row r="45" spans="1:11" ht="13.5" thickBot="1">
      <c r="A45" s="91"/>
      <c r="B45" s="92" t="s">
        <v>87</v>
      </c>
      <c r="C45" s="93">
        <f aca="true" t="shared" si="7" ref="C45:H45">SUM(C42:C44)</f>
        <v>12.85620608453</v>
      </c>
      <c r="D45" s="93">
        <f t="shared" si="7"/>
        <v>2.83911063453</v>
      </c>
      <c r="E45" s="93">
        <f t="shared" si="7"/>
        <v>2.01706839</v>
      </c>
      <c r="F45" s="93">
        <f t="shared" si="7"/>
        <v>2.01706839</v>
      </c>
      <c r="G45" s="93">
        <f t="shared" si="7"/>
        <v>2.01706839</v>
      </c>
      <c r="H45" s="93">
        <f t="shared" si="7"/>
        <v>10.839137694529999</v>
      </c>
      <c r="I45" s="94">
        <f t="shared" si="1"/>
        <v>-0.82204224453</v>
      </c>
      <c r="J45" s="94">
        <f t="shared" si="2"/>
        <v>-28.95421666673038</v>
      </c>
      <c r="K45" s="154"/>
    </row>
  </sheetData>
  <sheetProtection/>
  <mergeCells count="13">
    <mergeCell ref="K36:K44"/>
    <mergeCell ref="K5:K7"/>
    <mergeCell ref="I6:I7"/>
    <mergeCell ref="J6:J7"/>
    <mergeCell ref="A2:K3"/>
    <mergeCell ref="A5:A7"/>
    <mergeCell ref="B5:B7"/>
    <mergeCell ref="C5:C7"/>
    <mergeCell ref="D5:E6"/>
    <mergeCell ref="F5:F7"/>
    <mergeCell ref="G5:G7"/>
    <mergeCell ref="H5:H7"/>
    <mergeCell ref="I5:J5"/>
  </mergeCells>
  <printOptions horizontalCentered="1"/>
  <pageMargins left="0.1968503937007874" right="0.1968503937007874" top="0.3937007874015748" bottom="0.1968503937007874" header="0.31496062992125984" footer="0.31496062992125984"/>
  <pageSetup fitToHeight="1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47"/>
  <sheetViews>
    <sheetView view="pageBreakPreview" zoomScale="80" zoomScaleSheetLayoutView="8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H9" sqref="AH9:AY10"/>
    </sheetView>
  </sheetViews>
  <sheetFormatPr defaultColWidth="9.00390625" defaultRowHeight="12.75"/>
  <cols>
    <col min="1" max="1" width="4.875" style="28" customWidth="1"/>
    <col min="2" max="2" width="48.75390625" style="28" customWidth="1"/>
    <col min="3" max="7" width="8.75390625" style="30" customWidth="1"/>
    <col min="8" max="8" width="9.125" style="30" bestFit="1" customWidth="1"/>
    <col min="9" max="9" width="8.625" style="30" bestFit="1" customWidth="1"/>
    <col min="10" max="10" width="9.125" style="30" bestFit="1" customWidth="1"/>
    <col min="11" max="11" width="10.125" style="30" bestFit="1" customWidth="1"/>
    <col min="12" max="17" width="8.75390625" style="30" customWidth="1"/>
    <col min="18" max="18" width="10.125" style="30" bestFit="1" customWidth="1"/>
    <col min="19" max="21" width="8.75390625" style="30" customWidth="1"/>
    <col min="22" max="22" width="8.00390625" style="30" customWidth="1"/>
    <col min="23" max="23" width="11.75390625" style="30" bestFit="1" customWidth="1"/>
    <col min="24" max="24" width="12.00390625" style="30" bestFit="1" customWidth="1"/>
    <col min="25" max="25" width="21.25390625" style="30" bestFit="1" customWidth="1"/>
    <col min="26" max="26" width="10.875" style="30" customWidth="1"/>
    <col min="27" max="27" width="11.75390625" style="30" bestFit="1" customWidth="1"/>
    <col min="28" max="28" width="12.00390625" style="30" bestFit="1" customWidth="1"/>
    <col min="29" max="29" width="12.375" style="30" bestFit="1" customWidth="1"/>
    <col min="30" max="30" width="15.25390625" style="30" bestFit="1" customWidth="1"/>
    <col min="31" max="31" width="9.125" style="30" bestFit="1" customWidth="1"/>
    <col min="32" max="32" width="11.625" style="30" bestFit="1" customWidth="1"/>
    <col min="33" max="33" width="16.375" style="0" bestFit="1" customWidth="1"/>
    <col min="34" max="34" width="20.125" style="0" bestFit="1" customWidth="1"/>
    <col min="35" max="35" width="17.875" style="0" bestFit="1" customWidth="1"/>
  </cols>
  <sheetData>
    <row r="1" spans="3:32" ht="12.75"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9"/>
      <c r="AF1" s="31"/>
    </row>
    <row r="2" spans="1:33" ht="15.75" customHeight="1">
      <c r="A2" s="187" t="s">
        <v>76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</row>
    <row r="3" spans="3:22" ht="12.75"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32"/>
    </row>
    <row r="4" ht="13.5" thickBot="1">
      <c r="H4" s="135"/>
    </row>
    <row r="5" spans="1:33" ht="12.75">
      <c r="A5" s="191" t="s">
        <v>0</v>
      </c>
      <c r="B5" s="177" t="s">
        <v>1</v>
      </c>
      <c r="C5" s="177" t="s">
        <v>77</v>
      </c>
      <c r="D5" s="177"/>
      <c r="E5" s="177"/>
      <c r="F5" s="177"/>
      <c r="G5" s="177"/>
      <c r="H5" s="177" t="s">
        <v>59</v>
      </c>
      <c r="I5" s="177"/>
      <c r="J5" s="177"/>
      <c r="K5" s="177"/>
      <c r="L5" s="177"/>
      <c r="M5" s="177" t="s">
        <v>60</v>
      </c>
      <c r="N5" s="177"/>
      <c r="O5" s="177"/>
      <c r="P5" s="177"/>
      <c r="Q5" s="177"/>
      <c r="R5" s="177" t="s">
        <v>61</v>
      </c>
      <c r="S5" s="177"/>
      <c r="T5" s="177"/>
      <c r="U5" s="177"/>
      <c r="V5" s="177"/>
      <c r="W5" s="179" t="s">
        <v>62</v>
      </c>
      <c r="X5" s="180"/>
      <c r="Y5" s="180"/>
      <c r="Z5" s="180"/>
      <c r="AA5" s="180"/>
      <c r="AB5" s="180"/>
      <c r="AC5" s="180"/>
      <c r="AD5" s="180"/>
      <c r="AE5" s="180"/>
      <c r="AF5" s="181"/>
      <c r="AG5" s="188" t="s">
        <v>105</v>
      </c>
    </row>
    <row r="6" spans="1:33" ht="12.75" customHeight="1">
      <c r="A6" s="192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94" t="s">
        <v>20</v>
      </c>
      <c r="X6" s="194"/>
      <c r="Y6" s="194"/>
      <c r="Z6" s="194"/>
      <c r="AA6" s="194" t="s">
        <v>21</v>
      </c>
      <c r="AB6" s="194"/>
      <c r="AC6" s="194"/>
      <c r="AD6" s="194"/>
      <c r="AE6" s="194"/>
      <c r="AF6" s="184" t="s">
        <v>72</v>
      </c>
      <c r="AG6" s="189"/>
    </row>
    <row r="7" spans="1:33" ht="33" customHeight="1">
      <c r="A7" s="192"/>
      <c r="B7" s="175"/>
      <c r="C7" s="175" t="s">
        <v>15</v>
      </c>
      <c r="D7" s="175" t="s">
        <v>16</v>
      </c>
      <c r="E7" s="175" t="s">
        <v>17</v>
      </c>
      <c r="F7" s="175" t="s">
        <v>63</v>
      </c>
      <c r="G7" s="175" t="s">
        <v>18</v>
      </c>
      <c r="H7" s="175" t="s">
        <v>15</v>
      </c>
      <c r="I7" s="175" t="s">
        <v>16</v>
      </c>
      <c r="J7" s="175" t="s">
        <v>17</v>
      </c>
      <c r="K7" s="175" t="s">
        <v>63</v>
      </c>
      <c r="L7" s="175" t="s">
        <v>18</v>
      </c>
      <c r="M7" s="175" t="s">
        <v>15</v>
      </c>
      <c r="N7" s="175" t="s">
        <v>16</v>
      </c>
      <c r="O7" s="175" t="s">
        <v>17</v>
      </c>
      <c r="P7" s="175" t="s">
        <v>63</v>
      </c>
      <c r="Q7" s="175" t="s">
        <v>18</v>
      </c>
      <c r="R7" s="175" t="s">
        <v>15</v>
      </c>
      <c r="S7" s="175" t="s">
        <v>16</v>
      </c>
      <c r="T7" s="175" t="s">
        <v>17</v>
      </c>
      <c r="U7" s="175" t="s">
        <v>63</v>
      </c>
      <c r="V7" s="175" t="s">
        <v>18</v>
      </c>
      <c r="W7" s="182" t="s">
        <v>64</v>
      </c>
      <c r="X7" s="175" t="s">
        <v>65</v>
      </c>
      <c r="Y7" s="175" t="s">
        <v>66</v>
      </c>
      <c r="Z7" s="175" t="s">
        <v>67</v>
      </c>
      <c r="AA7" s="175" t="s">
        <v>64</v>
      </c>
      <c r="AB7" s="175" t="s">
        <v>65</v>
      </c>
      <c r="AC7" s="175" t="s">
        <v>22</v>
      </c>
      <c r="AD7" s="175" t="s">
        <v>19</v>
      </c>
      <c r="AE7" s="175" t="s">
        <v>68</v>
      </c>
      <c r="AF7" s="185"/>
      <c r="AG7" s="189"/>
    </row>
    <row r="8" spans="1:33" ht="33" customHeight="1" thickBot="1">
      <c r="A8" s="193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83"/>
      <c r="X8" s="176"/>
      <c r="Y8" s="176"/>
      <c r="Z8" s="176"/>
      <c r="AA8" s="176"/>
      <c r="AB8" s="176"/>
      <c r="AC8" s="176"/>
      <c r="AD8" s="176"/>
      <c r="AE8" s="176"/>
      <c r="AF8" s="186"/>
      <c r="AG8" s="190"/>
    </row>
    <row r="9" spans="1:51" ht="12.75">
      <c r="A9" s="102"/>
      <c r="B9" s="117" t="s">
        <v>48</v>
      </c>
      <c r="C9" s="66">
        <f>C10+C23</f>
        <v>87.349999</v>
      </c>
      <c r="D9" s="66">
        <f aca="true" t="shared" si="0" ref="D9:V9">D10+D23</f>
        <v>9.381416391955568</v>
      </c>
      <c r="E9" s="66">
        <f t="shared" si="0"/>
        <v>36.6988764427135</v>
      </c>
      <c r="F9" s="66">
        <f t="shared" si="0"/>
        <v>36.80160771108822</v>
      </c>
      <c r="G9" s="66">
        <f t="shared" si="0"/>
        <v>4.4680984542427</v>
      </c>
      <c r="H9" s="66">
        <f t="shared" si="0"/>
        <v>94.15659199000001</v>
      </c>
      <c r="I9" s="66">
        <f t="shared" si="0"/>
        <v>9.18515991</v>
      </c>
      <c r="J9" s="66">
        <f t="shared" si="0"/>
        <v>30.724075780000003</v>
      </c>
      <c r="K9" s="66">
        <f t="shared" si="0"/>
        <v>49.33770758000001</v>
      </c>
      <c r="L9" s="66">
        <f t="shared" si="0"/>
        <v>4.90964872</v>
      </c>
      <c r="M9" s="66">
        <f t="shared" si="0"/>
        <v>6.806592989999998</v>
      </c>
      <c r="N9" s="66">
        <f t="shared" si="0"/>
        <v>-0.19625648195556988</v>
      </c>
      <c r="O9" s="66">
        <f t="shared" si="0"/>
        <v>-5.974800662713499</v>
      </c>
      <c r="P9" s="66">
        <f t="shared" si="0"/>
        <v>12.53609986891177</v>
      </c>
      <c r="Q9" s="66">
        <f t="shared" si="0"/>
        <v>0.4415502657573006</v>
      </c>
      <c r="R9" s="66">
        <f aca="true" t="shared" si="1" ref="R9:R45">S9+T9+U9+V9</f>
        <v>104.86998077000001</v>
      </c>
      <c r="S9" s="66">
        <f t="shared" si="0"/>
        <v>8.898169039999999</v>
      </c>
      <c r="T9" s="66">
        <f t="shared" si="0"/>
        <v>22.7681651</v>
      </c>
      <c r="U9" s="66">
        <f t="shared" si="0"/>
        <v>68.17784618</v>
      </c>
      <c r="V9" s="66">
        <f t="shared" si="0"/>
        <v>5.025800449999999</v>
      </c>
      <c r="W9" s="66"/>
      <c r="X9" s="66"/>
      <c r="Y9" s="66"/>
      <c r="Z9" s="66">
        <f>Z10+Z23</f>
        <v>5.03</v>
      </c>
      <c r="AA9" s="66"/>
      <c r="AB9" s="66"/>
      <c r="AC9" s="66"/>
      <c r="AD9" s="66"/>
      <c r="AE9" s="66">
        <f>AE10+AE23</f>
        <v>0.7709999999999999</v>
      </c>
      <c r="AF9" s="34">
        <f>AF10+AF23</f>
        <v>0</v>
      </c>
      <c r="AG9" s="34">
        <f>AG10+AG23</f>
        <v>753723.132</v>
      </c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</row>
    <row r="10" spans="1:35" ht="12.75">
      <c r="A10" s="103">
        <v>1</v>
      </c>
      <c r="B10" s="118" t="s">
        <v>6</v>
      </c>
      <c r="C10" s="67">
        <f aca="true" t="shared" si="2" ref="C10:V10">C11</f>
        <v>1.1261048654699999</v>
      </c>
      <c r="D10" s="67">
        <f t="shared" si="2"/>
        <v>0.137065</v>
      </c>
      <c r="E10" s="67">
        <f t="shared" si="2"/>
        <v>0.45257196180000003</v>
      </c>
      <c r="F10" s="67">
        <f t="shared" si="2"/>
        <v>0.42835838</v>
      </c>
      <c r="G10" s="67">
        <f t="shared" si="2"/>
        <v>0.10810952367000004</v>
      </c>
      <c r="H10" s="67">
        <f t="shared" si="2"/>
        <v>0.62385246</v>
      </c>
      <c r="I10" s="67">
        <f t="shared" si="2"/>
        <v>0.1145367</v>
      </c>
      <c r="J10" s="67">
        <f t="shared" si="2"/>
        <v>0.05257196</v>
      </c>
      <c r="K10" s="67">
        <f t="shared" si="2"/>
        <v>0.41835838</v>
      </c>
      <c r="L10" s="67">
        <f t="shared" si="2"/>
        <v>0.0383854200000001</v>
      </c>
      <c r="M10" s="67">
        <f t="shared" si="2"/>
        <v>-0.5022524054699999</v>
      </c>
      <c r="N10" s="67">
        <f t="shared" si="2"/>
        <v>-0.022528299999999994</v>
      </c>
      <c r="O10" s="67">
        <f t="shared" si="2"/>
        <v>-0.4000000018</v>
      </c>
      <c r="P10" s="67">
        <f t="shared" si="2"/>
        <v>-0.01</v>
      </c>
      <c r="Q10" s="67">
        <f t="shared" si="2"/>
        <v>-0.06972410366999995</v>
      </c>
      <c r="R10" s="67">
        <f t="shared" si="1"/>
        <v>0.6238524599999999</v>
      </c>
      <c r="S10" s="67">
        <f t="shared" si="2"/>
        <v>0.1145367</v>
      </c>
      <c r="T10" s="67">
        <f t="shared" si="2"/>
        <v>0.05257196</v>
      </c>
      <c r="U10" s="67">
        <f t="shared" si="2"/>
        <v>0.41835838</v>
      </c>
      <c r="V10" s="67">
        <f t="shared" si="2"/>
        <v>0.03838542000000006</v>
      </c>
      <c r="W10" s="67"/>
      <c r="X10" s="67"/>
      <c r="Y10" s="67"/>
      <c r="Z10" s="67">
        <f>Z11</f>
        <v>0.63</v>
      </c>
      <c r="AA10" s="67"/>
      <c r="AB10" s="67"/>
      <c r="AC10" s="67"/>
      <c r="AD10" s="67"/>
      <c r="AE10" s="67">
        <f>AE11</f>
        <v>0</v>
      </c>
      <c r="AF10" s="67">
        <f>AF11</f>
        <v>0</v>
      </c>
      <c r="AG10" s="67">
        <f>AG11</f>
        <v>0</v>
      </c>
      <c r="AH10" s="136"/>
      <c r="AI10" s="136"/>
    </row>
    <row r="11" spans="1:35" ht="24">
      <c r="A11" s="104" t="s">
        <v>7</v>
      </c>
      <c r="B11" s="118" t="s">
        <v>38</v>
      </c>
      <c r="C11" s="67">
        <f>C14+C17</f>
        <v>1.1261048654699999</v>
      </c>
      <c r="D11" s="67">
        <f aca="true" t="shared" si="3" ref="D11:V11">D14+D17</f>
        <v>0.137065</v>
      </c>
      <c r="E11" s="67">
        <f t="shared" si="3"/>
        <v>0.45257196180000003</v>
      </c>
      <c r="F11" s="67">
        <f t="shared" si="3"/>
        <v>0.42835838</v>
      </c>
      <c r="G11" s="67">
        <f t="shared" si="3"/>
        <v>0.10810952367000004</v>
      </c>
      <c r="H11" s="67">
        <f t="shared" si="3"/>
        <v>0.62385246</v>
      </c>
      <c r="I11" s="67">
        <f t="shared" si="3"/>
        <v>0.1145367</v>
      </c>
      <c r="J11" s="67">
        <f t="shared" si="3"/>
        <v>0.05257196</v>
      </c>
      <c r="K11" s="67">
        <f t="shared" si="3"/>
        <v>0.41835838</v>
      </c>
      <c r="L11" s="67">
        <f t="shared" si="3"/>
        <v>0.0383854200000001</v>
      </c>
      <c r="M11" s="67">
        <f t="shared" si="3"/>
        <v>-0.5022524054699999</v>
      </c>
      <c r="N11" s="67">
        <f t="shared" si="3"/>
        <v>-0.022528299999999994</v>
      </c>
      <c r="O11" s="67">
        <f t="shared" si="3"/>
        <v>-0.4000000018</v>
      </c>
      <c r="P11" s="67">
        <f t="shared" si="3"/>
        <v>-0.01</v>
      </c>
      <c r="Q11" s="67">
        <f t="shared" si="3"/>
        <v>-0.06972410366999995</v>
      </c>
      <c r="R11" s="67">
        <f t="shared" si="1"/>
        <v>0.6238524599999999</v>
      </c>
      <c r="S11" s="67">
        <f t="shared" si="3"/>
        <v>0.1145367</v>
      </c>
      <c r="T11" s="67">
        <f t="shared" si="3"/>
        <v>0.05257196</v>
      </c>
      <c r="U11" s="67">
        <f t="shared" si="3"/>
        <v>0.41835838</v>
      </c>
      <c r="V11" s="67">
        <f t="shared" si="3"/>
        <v>0.03838542000000006</v>
      </c>
      <c r="W11" s="67"/>
      <c r="X11" s="67"/>
      <c r="Y11" s="67"/>
      <c r="Z11" s="67">
        <f>Z14+Z17</f>
        <v>0.63</v>
      </c>
      <c r="AA11" s="67"/>
      <c r="AB11" s="67"/>
      <c r="AC11" s="67"/>
      <c r="AD11" s="67"/>
      <c r="AE11" s="67">
        <f>AE14+AE17</f>
        <v>0</v>
      </c>
      <c r="AF11" s="67">
        <f>AF14+AF17</f>
        <v>0</v>
      </c>
      <c r="AG11" s="67">
        <f>AG14+AG17</f>
        <v>0</v>
      </c>
      <c r="AH11" s="136"/>
      <c r="AI11" s="136"/>
    </row>
    <row r="12" spans="1:35" ht="12.75">
      <c r="A12" s="105"/>
      <c r="B12" s="119" t="s">
        <v>82</v>
      </c>
      <c r="C12" s="71"/>
      <c r="D12" s="71"/>
      <c r="E12" s="71"/>
      <c r="F12" s="71"/>
      <c r="G12" s="71"/>
      <c r="H12" s="71">
        <f aca="true" t="shared" si="4" ref="H12:H45">I12+J12+K12+L12</f>
        <v>0</v>
      </c>
      <c r="I12" s="71">
        <v>0</v>
      </c>
      <c r="J12" s="71">
        <v>0</v>
      </c>
      <c r="K12" s="71">
        <v>0</v>
      </c>
      <c r="L12" s="71">
        <v>0</v>
      </c>
      <c r="M12" s="71">
        <f aca="true" t="shared" si="5" ref="M12:M45">H12-C12</f>
        <v>0</v>
      </c>
      <c r="N12" s="71">
        <f aca="true" t="shared" si="6" ref="N12:N45">I12-D12</f>
        <v>0</v>
      </c>
      <c r="O12" s="71">
        <f aca="true" t="shared" si="7" ref="O12:O45">J12-E12</f>
        <v>0</v>
      </c>
      <c r="P12" s="71">
        <f aca="true" t="shared" si="8" ref="P12:P45">K12-F12</f>
        <v>0</v>
      </c>
      <c r="Q12" s="71">
        <f aca="true" t="shared" si="9" ref="Q12:Q45">L12-G12</f>
        <v>0</v>
      </c>
      <c r="R12" s="71">
        <f t="shared" si="1"/>
        <v>0</v>
      </c>
      <c r="S12" s="71">
        <v>0</v>
      </c>
      <c r="T12" s="71">
        <v>0</v>
      </c>
      <c r="U12" s="71">
        <v>0</v>
      </c>
      <c r="V12" s="71">
        <v>0</v>
      </c>
      <c r="W12" s="71"/>
      <c r="X12" s="71"/>
      <c r="Y12" s="71"/>
      <c r="Z12" s="71"/>
      <c r="AA12" s="71"/>
      <c r="AB12" s="71"/>
      <c r="AC12" s="71"/>
      <c r="AD12" s="71"/>
      <c r="AE12" s="71"/>
      <c r="AF12" s="73"/>
      <c r="AG12" s="73"/>
      <c r="AH12" s="136"/>
      <c r="AI12" s="136"/>
    </row>
    <row r="13" spans="1:35" ht="24">
      <c r="A13" s="106">
        <v>1</v>
      </c>
      <c r="B13" s="120" t="s">
        <v>83</v>
      </c>
      <c r="C13" s="76">
        <v>0.5</v>
      </c>
      <c r="D13" s="76">
        <v>0.04</v>
      </c>
      <c r="E13" s="76">
        <v>0.4</v>
      </c>
      <c r="F13" s="76">
        <v>0.01</v>
      </c>
      <c r="G13" s="76">
        <v>0.049999999999999996</v>
      </c>
      <c r="H13" s="76">
        <f t="shared" si="4"/>
        <v>0</v>
      </c>
      <c r="I13" s="76">
        <v>0</v>
      </c>
      <c r="J13" s="76">
        <v>0</v>
      </c>
      <c r="K13" s="76">
        <v>0</v>
      </c>
      <c r="L13" s="76">
        <v>0</v>
      </c>
      <c r="M13" s="76">
        <f t="shared" si="5"/>
        <v>-0.5</v>
      </c>
      <c r="N13" s="76">
        <f t="shared" si="6"/>
        <v>-0.04</v>
      </c>
      <c r="O13" s="76">
        <f t="shared" si="7"/>
        <v>-0.4</v>
      </c>
      <c r="P13" s="76">
        <f t="shared" si="8"/>
        <v>-0.01</v>
      </c>
      <c r="Q13" s="76">
        <f t="shared" si="9"/>
        <v>-0.049999999999999996</v>
      </c>
      <c r="R13" s="76">
        <f t="shared" si="1"/>
        <v>0</v>
      </c>
      <c r="S13" s="76">
        <v>0</v>
      </c>
      <c r="T13" s="76">
        <v>0</v>
      </c>
      <c r="U13" s="76">
        <v>0</v>
      </c>
      <c r="V13" s="76">
        <v>0</v>
      </c>
      <c r="W13" s="76"/>
      <c r="X13" s="76"/>
      <c r="Y13" s="76"/>
      <c r="Z13" s="76"/>
      <c r="AA13" s="76"/>
      <c r="AB13" s="76"/>
      <c r="AC13" s="76"/>
      <c r="AD13" s="76"/>
      <c r="AE13" s="76"/>
      <c r="AF13" s="77"/>
      <c r="AG13" s="77"/>
      <c r="AH13" s="136"/>
      <c r="AI13" s="136"/>
    </row>
    <row r="14" spans="1:35" ht="12.75">
      <c r="A14" s="107"/>
      <c r="B14" s="121" t="s">
        <v>84</v>
      </c>
      <c r="C14" s="80">
        <f>C13</f>
        <v>0.5</v>
      </c>
      <c r="D14" s="80">
        <f>D13</f>
        <v>0.04</v>
      </c>
      <c r="E14" s="80">
        <f>E13</f>
        <v>0.4</v>
      </c>
      <c r="F14" s="80">
        <f>F13</f>
        <v>0.01</v>
      </c>
      <c r="G14" s="80">
        <f>G13</f>
        <v>0.049999999999999996</v>
      </c>
      <c r="H14" s="80">
        <f t="shared" si="4"/>
        <v>0</v>
      </c>
      <c r="I14" s="80">
        <v>0</v>
      </c>
      <c r="J14" s="80">
        <v>0</v>
      </c>
      <c r="K14" s="80">
        <v>0</v>
      </c>
      <c r="L14" s="80">
        <v>0</v>
      </c>
      <c r="M14" s="80">
        <f t="shared" si="5"/>
        <v>-0.5</v>
      </c>
      <c r="N14" s="80">
        <f t="shared" si="6"/>
        <v>-0.04</v>
      </c>
      <c r="O14" s="80">
        <f t="shared" si="7"/>
        <v>-0.4</v>
      </c>
      <c r="P14" s="80">
        <f t="shared" si="8"/>
        <v>-0.01</v>
      </c>
      <c r="Q14" s="80">
        <f t="shared" si="9"/>
        <v>-0.049999999999999996</v>
      </c>
      <c r="R14" s="80">
        <f t="shared" si="1"/>
        <v>0</v>
      </c>
      <c r="S14" s="80">
        <v>0</v>
      </c>
      <c r="T14" s="80">
        <v>0</v>
      </c>
      <c r="U14" s="80">
        <v>0</v>
      </c>
      <c r="V14" s="80">
        <v>0</v>
      </c>
      <c r="W14" s="80"/>
      <c r="X14" s="80"/>
      <c r="Y14" s="80"/>
      <c r="Z14" s="80"/>
      <c r="AA14" s="80"/>
      <c r="AB14" s="80"/>
      <c r="AC14" s="80"/>
      <c r="AD14" s="80"/>
      <c r="AE14" s="80"/>
      <c r="AF14" s="80">
        <f>AF13</f>
        <v>0</v>
      </c>
      <c r="AG14" s="80">
        <f>AG13</f>
        <v>0</v>
      </c>
      <c r="AH14" s="136"/>
      <c r="AI14" s="136"/>
    </row>
    <row r="15" spans="1:35" ht="12.75">
      <c r="A15" s="105"/>
      <c r="B15" s="119" t="s">
        <v>85</v>
      </c>
      <c r="C15" s="71"/>
      <c r="D15" s="71"/>
      <c r="E15" s="71"/>
      <c r="F15" s="71"/>
      <c r="G15" s="71"/>
      <c r="H15" s="71">
        <f t="shared" si="4"/>
        <v>0</v>
      </c>
      <c r="I15" s="71">
        <v>0</v>
      </c>
      <c r="J15" s="71">
        <v>0</v>
      </c>
      <c r="K15" s="71">
        <v>0</v>
      </c>
      <c r="L15" s="71">
        <v>0</v>
      </c>
      <c r="M15" s="71">
        <f t="shared" si="5"/>
        <v>0</v>
      </c>
      <c r="N15" s="71">
        <f t="shared" si="6"/>
        <v>0</v>
      </c>
      <c r="O15" s="71">
        <f t="shared" si="7"/>
        <v>0</v>
      </c>
      <c r="P15" s="71">
        <f t="shared" si="8"/>
        <v>0</v>
      </c>
      <c r="Q15" s="71">
        <f t="shared" si="9"/>
        <v>0</v>
      </c>
      <c r="R15" s="71">
        <f t="shared" si="1"/>
        <v>0</v>
      </c>
      <c r="S15" s="71">
        <v>0</v>
      </c>
      <c r="T15" s="71">
        <v>0</v>
      </c>
      <c r="U15" s="71">
        <v>0</v>
      </c>
      <c r="V15" s="71">
        <v>0</v>
      </c>
      <c r="W15" s="71"/>
      <c r="X15" s="71"/>
      <c r="Y15" s="71"/>
      <c r="Z15" s="71"/>
      <c r="AA15" s="71"/>
      <c r="AB15" s="71"/>
      <c r="AC15" s="71"/>
      <c r="AD15" s="71"/>
      <c r="AE15" s="71"/>
      <c r="AF15" s="73"/>
      <c r="AG15" s="73"/>
      <c r="AH15" s="136"/>
      <c r="AI15" s="136"/>
    </row>
    <row r="16" spans="1:35" ht="36">
      <c r="A16" s="106">
        <f>A13+1</f>
        <v>2</v>
      </c>
      <c r="B16" s="122" t="s">
        <v>86</v>
      </c>
      <c r="C16" s="76">
        <v>0.62610486547</v>
      </c>
      <c r="D16" s="76">
        <v>0.097065</v>
      </c>
      <c r="E16" s="76">
        <v>0.0525719618</v>
      </c>
      <c r="F16" s="76">
        <v>0.41835838</v>
      </c>
      <c r="G16" s="76">
        <v>0.05810952367000005</v>
      </c>
      <c r="H16" s="76">
        <f t="shared" si="4"/>
        <v>0.62385246</v>
      </c>
      <c r="I16" s="76">
        <v>0.1145367</v>
      </c>
      <c r="J16" s="76">
        <v>0.05257196</v>
      </c>
      <c r="K16" s="76">
        <v>0.41835838</v>
      </c>
      <c r="L16" s="76">
        <v>0.0383854200000001</v>
      </c>
      <c r="M16" s="76">
        <f t="shared" si="5"/>
        <v>-0.0022524054699999407</v>
      </c>
      <c r="N16" s="76">
        <f t="shared" si="6"/>
        <v>0.017471700000000007</v>
      </c>
      <c r="O16" s="76">
        <f t="shared" si="7"/>
        <v>-1.799999996277002E-09</v>
      </c>
      <c r="P16" s="76">
        <f t="shared" si="8"/>
        <v>0</v>
      </c>
      <c r="Q16" s="76">
        <f t="shared" si="9"/>
        <v>-0.01972410366999995</v>
      </c>
      <c r="R16" s="76">
        <f t="shared" si="1"/>
        <v>0.6238524599999999</v>
      </c>
      <c r="S16" s="76">
        <v>0.1145367</v>
      </c>
      <c r="T16" s="76">
        <v>0.05257196</v>
      </c>
      <c r="U16" s="76">
        <v>0.41835838</v>
      </c>
      <c r="V16" s="76">
        <v>0.03838542000000006</v>
      </c>
      <c r="W16" s="132">
        <v>2013</v>
      </c>
      <c r="X16" s="76">
        <v>17.416666666666668</v>
      </c>
      <c r="Y16" s="76" t="s">
        <v>100</v>
      </c>
      <c r="Z16" s="76">
        <v>0.63</v>
      </c>
      <c r="AA16" s="76"/>
      <c r="AB16" s="76"/>
      <c r="AC16" s="76"/>
      <c r="AD16" s="76"/>
      <c r="AE16" s="76"/>
      <c r="AF16" s="77">
        <v>0</v>
      </c>
      <c r="AG16" s="77"/>
      <c r="AH16" s="136"/>
      <c r="AI16" s="136"/>
    </row>
    <row r="17" spans="1:35" ht="12.75">
      <c r="A17" s="107"/>
      <c r="B17" s="121" t="s">
        <v>87</v>
      </c>
      <c r="C17" s="80">
        <f>C16</f>
        <v>0.62610486547</v>
      </c>
      <c r="D17" s="80">
        <f aca="true" t="shared" si="10" ref="D17:V17">D16</f>
        <v>0.097065</v>
      </c>
      <c r="E17" s="80">
        <f t="shared" si="10"/>
        <v>0.0525719618</v>
      </c>
      <c r="F17" s="80">
        <f t="shared" si="10"/>
        <v>0.41835838</v>
      </c>
      <c r="G17" s="80">
        <f t="shared" si="10"/>
        <v>0.05810952367000005</v>
      </c>
      <c r="H17" s="80">
        <f t="shared" si="10"/>
        <v>0.62385246</v>
      </c>
      <c r="I17" s="80">
        <f t="shared" si="10"/>
        <v>0.1145367</v>
      </c>
      <c r="J17" s="80">
        <f t="shared" si="10"/>
        <v>0.05257196</v>
      </c>
      <c r="K17" s="80">
        <f t="shared" si="10"/>
        <v>0.41835838</v>
      </c>
      <c r="L17" s="80">
        <f t="shared" si="10"/>
        <v>0.0383854200000001</v>
      </c>
      <c r="M17" s="80">
        <f t="shared" si="10"/>
        <v>-0.0022524054699999407</v>
      </c>
      <c r="N17" s="80">
        <f t="shared" si="10"/>
        <v>0.017471700000000007</v>
      </c>
      <c r="O17" s="80">
        <f t="shared" si="10"/>
        <v>-1.799999996277002E-09</v>
      </c>
      <c r="P17" s="80">
        <f t="shared" si="10"/>
        <v>0</v>
      </c>
      <c r="Q17" s="80">
        <f t="shared" si="10"/>
        <v>-0.01972410366999995</v>
      </c>
      <c r="R17" s="80">
        <f t="shared" si="10"/>
        <v>0.6238524599999999</v>
      </c>
      <c r="S17" s="80">
        <f t="shared" si="10"/>
        <v>0.1145367</v>
      </c>
      <c r="T17" s="80">
        <f t="shared" si="10"/>
        <v>0.05257196</v>
      </c>
      <c r="U17" s="80">
        <f t="shared" si="10"/>
        <v>0.41835838</v>
      </c>
      <c r="V17" s="80">
        <f t="shared" si="10"/>
        <v>0.03838542000000006</v>
      </c>
      <c r="W17" s="80"/>
      <c r="X17" s="80"/>
      <c r="Y17" s="80"/>
      <c r="Z17" s="80">
        <f>Z16</f>
        <v>0.63</v>
      </c>
      <c r="AA17" s="80"/>
      <c r="AB17" s="80"/>
      <c r="AC17" s="80"/>
      <c r="AD17" s="80"/>
      <c r="AE17" s="80">
        <f>AE16</f>
        <v>0</v>
      </c>
      <c r="AF17" s="80">
        <f>AF16</f>
        <v>0</v>
      </c>
      <c r="AG17" s="80">
        <f>AG16</f>
        <v>0</v>
      </c>
      <c r="AH17" s="136"/>
      <c r="AI17" s="136"/>
    </row>
    <row r="18" spans="1:35" ht="12.75" hidden="1">
      <c r="A18" s="108" t="s">
        <v>5</v>
      </c>
      <c r="B18" s="123"/>
      <c r="C18" s="83"/>
      <c r="D18" s="83"/>
      <c r="E18" s="83"/>
      <c r="F18" s="83"/>
      <c r="G18" s="83"/>
      <c r="H18" s="83">
        <f t="shared" si="4"/>
        <v>0</v>
      </c>
      <c r="I18" s="83">
        <v>0</v>
      </c>
      <c r="J18" s="83">
        <v>0</v>
      </c>
      <c r="K18" s="83">
        <v>0</v>
      </c>
      <c r="L18" s="83">
        <v>0</v>
      </c>
      <c r="M18" s="83">
        <f t="shared" si="5"/>
        <v>0</v>
      </c>
      <c r="N18" s="83">
        <f t="shared" si="6"/>
        <v>0</v>
      </c>
      <c r="O18" s="83">
        <f t="shared" si="7"/>
        <v>0</v>
      </c>
      <c r="P18" s="83">
        <f t="shared" si="8"/>
        <v>0</v>
      </c>
      <c r="Q18" s="83">
        <f t="shared" si="9"/>
        <v>0</v>
      </c>
      <c r="R18" s="83">
        <f t="shared" si="1"/>
        <v>0</v>
      </c>
      <c r="S18" s="83">
        <v>0</v>
      </c>
      <c r="T18" s="83">
        <v>0</v>
      </c>
      <c r="U18" s="83">
        <v>0</v>
      </c>
      <c r="V18" s="83">
        <v>0</v>
      </c>
      <c r="W18" s="83"/>
      <c r="X18" s="83"/>
      <c r="Y18" s="83"/>
      <c r="Z18" s="83"/>
      <c r="AA18" s="83"/>
      <c r="AB18" s="83"/>
      <c r="AC18" s="83"/>
      <c r="AD18" s="83"/>
      <c r="AE18" s="83"/>
      <c r="AF18" s="77"/>
      <c r="AG18" s="77"/>
      <c r="AH18" s="136"/>
      <c r="AI18" s="136"/>
    </row>
    <row r="19" spans="1:35" ht="12.75" hidden="1">
      <c r="A19" s="109"/>
      <c r="B19" s="124"/>
      <c r="C19" s="80"/>
      <c r="D19" s="80"/>
      <c r="E19" s="80"/>
      <c r="F19" s="80"/>
      <c r="G19" s="80"/>
      <c r="H19" s="80">
        <f t="shared" si="4"/>
        <v>0</v>
      </c>
      <c r="I19" s="80">
        <v>0</v>
      </c>
      <c r="J19" s="80">
        <v>0</v>
      </c>
      <c r="K19" s="80">
        <v>0</v>
      </c>
      <c r="L19" s="80">
        <v>0</v>
      </c>
      <c r="M19" s="80">
        <f t="shared" si="5"/>
        <v>0</v>
      </c>
      <c r="N19" s="80">
        <f t="shared" si="6"/>
        <v>0</v>
      </c>
      <c r="O19" s="80">
        <f t="shared" si="7"/>
        <v>0</v>
      </c>
      <c r="P19" s="80">
        <f t="shared" si="8"/>
        <v>0</v>
      </c>
      <c r="Q19" s="80">
        <f t="shared" si="9"/>
        <v>0</v>
      </c>
      <c r="R19" s="80">
        <f t="shared" si="1"/>
        <v>0</v>
      </c>
      <c r="S19" s="80">
        <v>0</v>
      </c>
      <c r="T19" s="80">
        <v>0</v>
      </c>
      <c r="U19" s="80">
        <v>0</v>
      </c>
      <c r="V19" s="80">
        <v>0</v>
      </c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136"/>
      <c r="AI19" s="136"/>
    </row>
    <row r="20" spans="1:35" ht="12.75" hidden="1">
      <c r="A20" s="110" t="s">
        <v>9</v>
      </c>
      <c r="B20" s="125"/>
      <c r="C20" s="80"/>
      <c r="D20" s="80"/>
      <c r="E20" s="80"/>
      <c r="F20" s="80"/>
      <c r="G20" s="80"/>
      <c r="H20" s="80">
        <f t="shared" si="4"/>
        <v>0</v>
      </c>
      <c r="I20" s="80">
        <v>0</v>
      </c>
      <c r="J20" s="80">
        <v>0</v>
      </c>
      <c r="K20" s="80">
        <v>0</v>
      </c>
      <c r="L20" s="80">
        <v>0</v>
      </c>
      <c r="M20" s="80">
        <f t="shared" si="5"/>
        <v>0</v>
      </c>
      <c r="N20" s="80">
        <f t="shared" si="6"/>
        <v>0</v>
      </c>
      <c r="O20" s="80">
        <f t="shared" si="7"/>
        <v>0</v>
      </c>
      <c r="P20" s="80">
        <f t="shared" si="8"/>
        <v>0</v>
      </c>
      <c r="Q20" s="80">
        <f t="shared" si="9"/>
        <v>0</v>
      </c>
      <c r="R20" s="80">
        <f t="shared" si="1"/>
        <v>0</v>
      </c>
      <c r="S20" s="80">
        <v>0</v>
      </c>
      <c r="T20" s="80">
        <v>0</v>
      </c>
      <c r="U20" s="80">
        <v>0</v>
      </c>
      <c r="V20" s="80">
        <v>0</v>
      </c>
      <c r="W20" s="80"/>
      <c r="X20" s="80"/>
      <c r="Y20" s="80"/>
      <c r="Z20" s="80"/>
      <c r="AA20" s="80"/>
      <c r="AB20" s="80"/>
      <c r="AC20" s="80"/>
      <c r="AD20" s="80"/>
      <c r="AE20" s="80"/>
      <c r="AF20" s="77"/>
      <c r="AG20" s="77"/>
      <c r="AH20" s="136"/>
      <c r="AI20" s="136"/>
    </row>
    <row r="21" spans="1:35" ht="12.75" hidden="1">
      <c r="A21" s="110" t="s">
        <v>11</v>
      </c>
      <c r="B21" s="125"/>
      <c r="C21" s="80"/>
      <c r="D21" s="80"/>
      <c r="E21" s="80"/>
      <c r="F21" s="80"/>
      <c r="G21" s="80"/>
      <c r="H21" s="80">
        <f t="shared" si="4"/>
        <v>0</v>
      </c>
      <c r="I21" s="80">
        <v>0</v>
      </c>
      <c r="J21" s="80">
        <v>0</v>
      </c>
      <c r="K21" s="80">
        <v>0</v>
      </c>
      <c r="L21" s="80">
        <v>0</v>
      </c>
      <c r="M21" s="80">
        <f t="shared" si="5"/>
        <v>0</v>
      </c>
      <c r="N21" s="80">
        <f t="shared" si="6"/>
        <v>0</v>
      </c>
      <c r="O21" s="80">
        <f t="shared" si="7"/>
        <v>0</v>
      </c>
      <c r="P21" s="80">
        <f t="shared" si="8"/>
        <v>0</v>
      </c>
      <c r="Q21" s="80">
        <f t="shared" si="9"/>
        <v>0</v>
      </c>
      <c r="R21" s="80">
        <f t="shared" si="1"/>
        <v>0</v>
      </c>
      <c r="S21" s="80">
        <v>0</v>
      </c>
      <c r="T21" s="80">
        <v>0</v>
      </c>
      <c r="U21" s="80">
        <v>0</v>
      </c>
      <c r="V21" s="80">
        <v>0</v>
      </c>
      <c r="W21" s="80"/>
      <c r="X21" s="80"/>
      <c r="Y21" s="80"/>
      <c r="Z21" s="80"/>
      <c r="AA21" s="80"/>
      <c r="AB21" s="80"/>
      <c r="AC21" s="80"/>
      <c r="AD21" s="80"/>
      <c r="AE21" s="80"/>
      <c r="AF21" s="77"/>
      <c r="AG21" s="77"/>
      <c r="AH21" s="136"/>
      <c r="AI21" s="136"/>
    </row>
    <row r="22" spans="1:35" ht="12.75" hidden="1">
      <c r="A22" s="110" t="s">
        <v>12</v>
      </c>
      <c r="B22" s="125"/>
      <c r="C22" s="80"/>
      <c r="D22" s="80"/>
      <c r="E22" s="80"/>
      <c r="F22" s="80"/>
      <c r="G22" s="80"/>
      <c r="H22" s="80">
        <f t="shared" si="4"/>
        <v>0</v>
      </c>
      <c r="I22" s="80">
        <v>0</v>
      </c>
      <c r="J22" s="80">
        <v>0</v>
      </c>
      <c r="K22" s="80">
        <v>0</v>
      </c>
      <c r="L22" s="80">
        <v>0</v>
      </c>
      <c r="M22" s="80">
        <f t="shared" si="5"/>
        <v>0</v>
      </c>
      <c r="N22" s="80">
        <f t="shared" si="6"/>
        <v>0</v>
      </c>
      <c r="O22" s="80">
        <f t="shared" si="7"/>
        <v>0</v>
      </c>
      <c r="P22" s="80">
        <f t="shared" si="8"/>
        <v>0</v>
      </c>
      <c r="Q22" s="80">
        <f t="shared" si="9"/>
        <v>0</v>
      </c>
      <c r="R22" s="80">
        <f t="shared" si="1"/>
        <v>0</v>
      </c>
      <c r="S22" s="80">
        <v>0</v>
      </c>
      <c r="T22" s="80">
        <v>0</v>
      </c>
      <c r="U22" s="80">
        <v>0</v>
      </c>
      <c r="V22" s="80">
        <v>0</v>
      </c>
      <c r="W22" s="80"/>
      <c r="X22" s="80"/>
      <c r="Y22" s="80"/>
      <c r="Z22" s="80"/>
      <c r="AA22" s="80"/>
      <c r="AB22" s="80"/>
      <c r="AC22" s="80"/>
      <c r="AD22" s="80"/>
      <c r="AE22" s="80"/>
      <c r="AF22" s="77"/>
      <c r="AG22" s="77"/>
      <c r="AH22" s="136"/>
      <c r="AI22" s="136"/>
    </row>
    <row r="23" spans="1:35" ht="12.75">
      <c r="A23" s="110" t="s">
        <v>8</v>
      </c>
      <c r="B23" s="126" t="s">
        <v>52</v>
      </c>
      <c r="C23" s="67">
        <f>C24</f>
        <v>86.22389413453</v>
      </c>
      <c r="D23" s="67">
        <f aca="true" t="shared" si="11" ref="D23:V23">D24</f>
        <v>9.244351391955568</v>
      </c>
      <c r="E23" s="67">
        <f t="shared" si="11"/>
        <v>36.2463044809135</v>
      </c>
      <c r="F23" s="67">
        <f t="shared" si="11"/>
        <v>36.37324933108822</v>
      </c>
      <c r="G23" s="67">
        <f t="shared" si="11"/>
        <v>4.359988930572699</v>
      </c>
      <c r="H23" s="67">
        <f t="shared" si="11"/>
        <v>93.53273953000001</v>
      </c>
      <c r="I23" s="67">
        <f t="shared" si="11"/>
        <v>9.070623209999999</v>
      </c>
      <c r="J23" s="67">
        <f t="shared" si="11"/>
        <v>30.67150382</v>
      </c>
      <c r="K23" s="67">
        <f t="shared" si="11"/>
        <v>48.919349200000006</v>
      </c>
      <c r="L23" s="67">
        <f t="shared" si="11"/>
        <v>4.8712633</v>
      </c>
      <c r="M23" s="67">
        <f t="shared" si="11"/>
        <v>7.308845395469998</v>
      </c>
      <c r="N23" s="67">
        <f t="shared" si="11"/>
        <v>-0.17372818195556988</v>
      </c>
      <c r="O23" s="67">
        <f t="shared" si="11"/>
        <v>-5.5748006609135</v>
      </c>
      <c r="P23" s="67">
        <f t="shared" si="11"/>
        <v>12.546099868911769</v>
      </c>
      <c r="Q23" s="67">
        <f t="shared" si="11"/>
        <v>0.5112743694273005</v>
      </c>
      <c r="R23" s="67">
        <f t="shared" si="1"/>
        <v>104.24612830999999</v>
      </c>
      <c r="S23" s="67">
        <f t="shared" si="11"/>
        <v>8.783632339999999</v>
      </c>
      <c r="T23" s="67">
        <f t="shared" si="11"/>
        <v>22.71559314</v>
      </c>
      <c r="U23" s="67">
        <f t="shared" si="11"/>
        <v>67.7594878</v>
      </c>
      <c r="V23" s="67">
        <f t="shared" si="11"/>
        <v>4.987415029999999</v>
      </c>
      <c r="W23" s="67"/>
      <c r="X23" s="67"/>
      <c r="Y23" s="67"/>
      <c r="Z23" s="67">
        <f>Z24</f>
        <v>4.4</v>
      </c>
      <c r="AA23" s="67"/>
      <c r="AB23" s="67"/>
      <c r="AC23" s="67"/>
      <c r="AD23" s="67"/>
      <c r="AE23" s="67">
        <f>AE24</f>
        <v>0.7709999999999999</v>
      </c>
      <c r="AF23" s="37">
        <f>AF24</f>
        <v>0</v>
      </c>
      <c r="AG23" s="37">
        <f>AG24</f>
        <v>753723.132</v>
      </c>
      <c r="AH23" s="136"/>
      <c r="AI23" s="136"/>
    </row>
    <row r="24" spans="1:35" ht="24">
      <c r="A24" s="110" t="s">
        <v>13</v>
      </c>
      <c r="B24" s="127" t="s">
        <v>38</v>
      </c>
      <c r="C24" s="37">
        <f>C35+C41+C46</f>
        <v>86.22389413453</v>
      </c>
      <c r="D24" s="37">
        <f aca="true" t="shared" si="12" ref="D24:V24">D35+D41+D46</f>
        <v>9.244351391955568</v>
      </c>
      <c r="E24" s="37">
        <f t="shared" si="12"/>
        <v>36.2463044809135</v>
      </c>
      <c r="F24" s="37">
        <f t="shared" si="12"/>
        <v>36.37324933108822</v>
      </c>
      <c r="G24" s="37">
        <f t="shared" si="12"/>
        <v>4.359988930572699</v>
      </c>
      <c r="H24" s="37">
        <f t="shared" si="12"/>
        <v>93.53273953000001</v>
      </c>
      <c r="I24" s="37">
        <f t="shared" si="12"/>
        <v>9.070623209999999</v>
      </c>
      <c r="J24" s="37">
        <f t="shared" si="12"/>
        <v>30.67150382</v>
      </c>
      <c r="K24" s="37">
        <f t="shared" si="12"/>
        <v>48.919349200000006</v>
      </c>
      <c r="L24" s="37">
        <f t="shared" si="12"/>
        <v>4.8712633</v>
      </c>
      <c r="M24" s="37">
        <f t="shared" si="12"/>
        <v>7.308845395469998</v>
      </c>
      <c r="N24" s="37">
        <f t="shared" si="12"/>
        <v>-0.17372818195556988</v>
      </c>
      <c r="O24" s="37">
        <f t="shared" si="12"/>
        <v>-5.5748006609135</v>
      </c>
      <c r="P24" s="37">
        <f t="shared" si="12"/>
        <v>12.546099868911769</v>
      </c>
      <c r="Q24" s="37">
        <f t="shared" si="12"/>
        <v>0.5112743694273005</v>
      </c>
      <c r="R24" s="37">
        <f t="shared" si="1"/>
        <v>104.24612830999999</v>
      </c>
      <c r="S24" s="37">
        <f t="shared" si="12"/>
        <v>8.783632339999999</v>
      </c>
      <c r="T24" s="37">
        <f t="shared" si="12"/>
        <v>22.71559314</v>
      </c>
      <c r="U24" s="37">
        <f t="shared" si="12"/>
        <v>67.7594878</v>
      </c>
      <c r="V24" s="37">
        <f t="shared" si="12"/>
        <v>4.987415029999999</v>
      </c>
      <c r="W24" s="37"/>
      <c r="X24" s="37"/>
      <c r="Y24" s="37"/>
      <c r="Z24" s="37">
        <f>Z35+Z41+Z46</f>
        <v>4.4</v>
      </c>
      <c r="AA24" s="37"/>
      <c r="AB24" s="37"/>
      <c r="AC24" s="37"/>
      <c r="AD24" s="37"/>
      <c r="AE24" s="37">
        <f>AE35+AE41+AE46</f>
        <v>0.7709999999999999</v>
      </c>
      <c r="AF24" s="37">
        <f>AF35+AF41+AF46</f>
        <v>0</v>
      </c>
      <c r="AG24" s="37">
        <f>AG35+AG41+AG46</f>
        <v>753723.132</v>
      </c>
      <c r="AH24" s="136"/>
      <c r="AI24" s="136"/>
    </row>
    <row r="25" spans="1:35" ht="12.75">
      <c r="A25" s="111"/>
      <c r="B25" s="128" t="s">
        <v>49</v>
      </c>
      <c r="C25" s="27"/>
      <c r="D25" s="27"/>
      <c r="E25" s="27"/>
      <c r="F25" s="27"/>
      <c r="G25" s="27"/>
      <c r="H25" s="27">
        <f t="shared" si="4"/>
        <v>0</v>
      </c>
      <c r="I25" s="27">
        <v>0</v>
      </c>
      <c r="J25" s="27">
        <v>0</v>
      </c>
      <c r="K25" s="27">
        <v>0</v>
      </c>
      <c r="L25" s="27">
        <v>0</v>
      </c>
      <c r="M25" s="27">
        <f t="shared" si="5"/>
        <v>0</v>
      </c>
      <c r="N25" s="27">
        <f t="shared" si="6"/>
        <v>0</v>
      </c>
      <c r="O25" s="27">
        <f t="shared" si="7"/>
        <v>0</v>
      </c>
      <c r="P25" s="27">
        <f t="shared" si="8"/>
        <v>0</v>
      </c>
      <c r="Q25" s="27">
        <f t="shared" si="9"/>
        <v>0</v>
      </c>
      <c r="R25" s="27">
        <f t="shared" si="1"/>
        <v>0</v>
      </c>
      <c r="S25" s="27">
        <v>0</v>
      </c>
      <c r="T25" s="27">
        <v>0</v>
      </c>
      <c r="U25" s="27">
        <v>0</v>
      </c>
      <c r="V25" s="27">
        <v>0</v>
      </c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136"/>
      <c r="AI25" s="136"/>
    </row>
    <row r="26" spans="1:35" ht="24">
      <c r="A26" s="112">
        <v>3</v>
      </c>
      <c r="B26" s="120" t="s">
        <v>53</v>
      </c>
      <c r="C26" s="76">
        <v>28.892075300000002</v>
      </c>
      <c r="D26" s="76">
        <v>0</v>
      </c>
      <c r="E26" s="76">
        <v>6.54961596</v>
      </c>
      <c r="F26" s="76">
        <v>20.467256299999995</v>
      </c>
      <c r="G26" s="76">
        <v>1.8752030400000002</v>
      </c>
      <c r="H26" s="76">
        <f t="shared" si="4"/>
        <v>28.99270043</v>
      </c>
      <c r="I26" s="76">
        <v>0</v>
      </c>
      <c r="J26" s="76">
        <v>6.54961596</v>
      </c>
      <c r="K26" s="76">
        <f>20.4672563</f>
        <v>20.4672563</v>
      </c>
      <c r="L26" s="76">
        <f>1.87490581+0.10092236</f>
        <v>1.97582817</v>
      </c>
      <c r="M26" s="76">
        <f t="shared" si="5"/>
        <v>0.1006251299999974</v>
      </c>
      <c r="N26" s="76">
        <f t="shared" si="6"/>
        <v>0</v>
      </c>
      <c r="O26" s="76">
        <f t="shared" si="7"/>
        <v>0</v>
      </c>
      <c r="P26" s="76">
        <f t="shared" si="8"/>
        <v>0</v>
      </c>
      <c r="Q26" s="76">
        <f t="shared" si="9"/>
        <v>0.10062512999999984</v>
      </c>
      <c r="R26" s="76">
        <f t="shared" si="1"/>
        <v>48.99270043</v>
      </c>
      <c r="S26" s="76">
        <v>0</v>
      </c>
      <c r="T26" s="76">
        <v>6.54961596</v>
      </c>
      <c r="U26" s="76">
        <v>40.4672563</v>
      </c>
      <c r="V26" s="76">
        <f>1.87559758+0.10023059</f>
        <v>1.97582817</v>
      </c>
      <c r="W26" s="76">
        <v>2013</v>
      </c>
      <c r="X26" s="76">
        <f>181/12</f>
        <v>15.083333333333334</v>
      </c>
      <c r="Y26" s="76" t="s">
        <v>106</v>
      </c>
      <c r="Z26" s="142">
        <v>4</v>
      </c>
      <c r="AA26" s="132">
        <v>2013</v>
      </c>
      <c r="AB26" s="142">
        <f>121/12</f>
        <v>10.083333333333334</v>
      </c>
      <c r="AC26" s="142" t="s">
        <v>50</v>
      </c>
      <c r="AD26" s="142" t="s">
        <v>107</v>
      </c>
      <c r="AE26" s="143">
        <v>0.247</v>
      </c>
      <c r="AF26" s="77"/>
      <c r="AG26" s="77">
        <v>411838.948</v>
      </c>
      <c r="AH26" s="136"/>
      <c r="AI26" s="136"/>
    </row>
    <row r="27" spans="1:35" ht="24">
      <c r="A27" s="112">
        <v>4</v>
      </c>
      <c r="B27" s="120" t="s">
        <v>88</v>
      </c>
      <c r="C27" s="76"/>
      <c r="D27" s="76"/>
      <c r="E27" s="76"/>
      <c r="F27" s="76"/>
      <c r="G27" s="76"/>
      <c r="H27" s="76">
        <f t="shared" si="4"/>
        <v>0</v>
      </c>
      <c r="I27" s="76">
        <v>0</v>
      </c>
      <c r="J27" s="76">
        <v>0</v>
      </c>
      <c r="K27" s="76">
        <v>0</v>
      </c>
      <c r="L27" s="76">
        <v>0</v>
      </c>
      <c r="M27" s="76">
        <f t="shared" si="5"/>
        <v>0</v>
      </c>
      <c r="N27" s="76">
        <f t="shared" si="6"/>
        <v>0</v>
      </c>
      <c r="O27" s="76">
        <f t="shared" si="7"/>
        <v>0</v>
      </c>
      <c r="P27" s="76">
        <f t="shared" si="8"/>
        <v>0</v>
      </c>
      <c r="Q27" s="76">
        <f t="shared" si="9"/>
        <v>0</v>
      </c>
      <c r="R27" s="76">
        <f>S27+T27+U27+V27</f>
        <v>0</v>
      </c>
      <c r="S27" s="76">
        <v>0</v>
      </c>
      <c r="T27" s="76">
        <v>0</v>
      </c>
      <c r="U27" s="76">
        <v>0</v>
      </c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7"/>
      <c r="AG27" s="77"/>
      <c r="AH27" s="136"/>
      <c r="AI27" s="136"/>
    </row>
    <row r="28" spans="1:35" ht="24">
      <c r="A28" s="112">
        <v>5</v>
      </c>
      <c r="B28" s="120" t="s">
        <v>89</v>
      </c>
      <c r="C28" s="76">
        <v>1.3961018</v>
      </c>
      <c r="D28" s="76">
        <v>1.3961018</v>
      </c>
      <c r="E28" s="76"/>
      <c r="F28" s="76"/>
      <c r="G28" s="76"/>
      <c r="H28" s="76">
        <f t="shared" si="4"/>
        <v>1.4961018000000001</v>
      </c>
      <c r="I28" s="76">
        <v>1.3961018</v>
      </c>
      <c r="J28" s="76">
        <v>0</v>
      </c>
      <c r="K28" s="76">
        <v>0</v>
      </c>
      <c r="L28" s="76">
        <v>0.1</v>
      </c>
      <c r="M28" s="76">
        <f t="shared" si="5"/>
        <v>0.10000000000000009</v>
      </c>
      <c r="N28" s="76">
        <f t="shared" si="6"/>
        <v>0</v>
      </c>
      <c r="O28" s="76">
        <f t="shared" si="7"/>
        <v>0</v>
      </c>
      <c r="P28" s="76">
        <f t="shared" si="8"/>
        <v>0</v>
      </c>
      <c r="Q28" s="76">
        <f t="shared" si="9"/>
        <v>0.1</v>
      </c>
      <c r="R28" s="76">
        <f>S28+T28+U28+V28</f>
        <v>1.4961018000000001</v>
      </c>
      <c r="S28" s="76">
        <v>1.3961018</v>
      </c>
      <c r="T28" s="76">
        <v>0</v>
      </c>
      <c r="U28" s="76">
        <v>0</v>
      </c>
      <c r="V28" s="76">
        <v>0.1</v>
      </c>
      <c r="W28" s="76"/>
      <c r="X28" s="76"/>
      <c r="Y28" s="76"/>
      <c r="Z28" s="76"/>
      <c r="AA28" s="76"/>
      <c r="AB28" s="76"/>
      <c r="AC28" s="76"/>
      <c r="AD28" s="76"/>
      <c r="AE28" s="76"/>
      <c r="AF28" s="77"/>
      <c r="AG28" s="77"/>
      <c r="AH28" s="136"/>
      <c r="AI28" s="136"/>
    </row>
    <row r="29" spans="1:35" ht="24">
      <c r="A29" s="112">
        <v>6</v>
      </c>
      <c r="B29" s="120" t="s">
        <v>54</v>
      </c>
      <c r="C29" s="76">
        <v>1.33455054</v>
      </c>
      <c r="D29" s="76">
        <v>1.33455054</v>
      </c>
      <c r="E29" s="76"/>
      <c r="F29" s="76"/>
      <c r="G29" s="76"/>
      <c r="H29" s="76">
        <f t="shared" si="4"/>
        <v>1.43455054</v>
      </c>
      <c r="I29" s="76">
        <v>1.33455054</v>
      </c>
      <c r="J29" s="76">
        <v>0</v>
      </c>
      <c r="K29" s="76">
        <v>0</v>
      </c>
      <c r="L29" s="76">
        <v>0.1</v>
      </c>
      <c r="M29" s="76">
        <f t="shared" si="5"/>
        <v>0.10000000000000009</v>
      </c>
      <c r="N29" s="76">
        <f t="shared" si="6"/>
        <v>0</v>
      </c>
      <c r="O29" s="76">
        <f t="shared" si="7"/>
        <v>0</v>
      </c>
      <c r="P29" s="76">
        <f t="shared" si="8"/>
        <v>0</v>
      </c>
      <c r="Q29" s="76">
        <f t="shared" si="9"/>
        <v>0.1</v>
      </c>
      <c r="R29" s="76">
        <f t="shared" si="1"/>
        <v>1.43455054</v>
      </c>
      <c r="S29" s="76">
        <v>1.33455054</v>
      </c>
      <c r="T29" s="76">
        <v>0</v>
      </c>
      <c r="U29" s="76">
        <v>0</v>
      </c>
      <c r="V29" s="76">
        <v>0.1</v>
      </c>
      <c r="W29" s="76"/>
      <c r="X29" s="76"/>
      <c r="Y29" s="76"/>
      <c r="Z29" s="76"/>
      <c r="AA29" s="76"/>
      <c r="AB29" s="76"/>
      <c r="AC29" s="76"/>
      <c r="AD29" s="76"/>
      <c r="AE29" s="76"/>
      <c r="AF29" s="77"/>
      <c r="AG29" s="77"/>
      <c r="AH29" s="136"/>
      <c r="AI29" s="136"/>
    </row>
    <row r="30" spans="1:35" ht="36">
      <c r="A30" s="112">
        <v>7</v>
      </c>
      <c r="B30" s="120" t="s">
        <v>90</v>
      </c>
      <c r="C30" s="76">
        <v>2.47461553</v>
      </c>
      <c r="D30" s="76">
        <v>2.47461553</v>
      </c>
      <c r="E30" s="76"/>
      <c r="F30" s="76"/>
      <c r="G30" s="76"/>
      <c r="H30" s="76">
        <f t="shared" si="4"/>
        <v>2.47461553</v>
      </c>
      <c r="I30" s="76">
        <v>2.47461553</v>
      </c>
      <c r="J30" s="76">
        <v>0</v>
      </c>
      <c r="K30" s="76">
        <v>0</v>
      </c>
      <c r="L30" s="76">
        <v>0</v>
      </c>
      <c r="M30" s="76">
        <f t="shared" si="5"/>
        <v>0</v>
      </c>
      <c r="N30" s="76">
        <f t="shared" si="6"/>
        <v>0</v>
      </c>
      <c r="O30" s="76">
        <f t="shared" si="7"/>
        <v>0</v>
      </c>
      <c r="P30" s="76">
        <f t="shared" si="8"/>
        <v>0</v>
      </c>
      <c r="Q30" s="76">
        <f t="shared" si="9"/>
        <v>0</v>
      </c>
      <c r="R30" s="76">
        <f t="shared" si="1"/>
        <v>2.57461553</v>
      </c>
      <c r="S30" s="76">
        <v>2.47461553</v>
      </c>
      <c r="T30" s="76">
        <v>0</v>
      </c>
      <c r="U30" s="76">
        <v>0</v>
      </c>
      <c r="V30" s="76">
        <v>0.1</v>
      </c>
      <c r="W30" s="76"/>
      <c r="X30" s="76"/>
      <c r="Y30" s="76"/>
      <c r="Z30" s="76"/>
      <c r="AA30" s="76"/>
      <c r="AB30" s="76"/>
      <c r="AC30" s="76"/>
      <c r="AD30" s="76"/>
      <c r="AE30" s="76"/>
      <c r="AF30" s="77"/>
      <c r="AG30" s="77"/>
      <c r="AH30" s="136"/>
      <c r="AI30" s="136"/>
    </row>
    <row r="31" spans="1:35" ht="36">
      <c r="A31" s="112">
        <f>A30+1</f>
        <v>8</v>
      </c>
      <c r="B31" s="120" t="s">
        <v>91</v>
      </c>
      <c r="C31" s="76">
        <v>1.69473213</v>
      </c>
      <c r="D31" s="76">
        <v>1.69473213</v>
      </c>
      <c r="E31" s="76"/>
      <c r="F31" s="76"/>
      <c r="G31" s="76"/>
      <c r="H31" s="76">
        <f t="shared" si="4"/>
        <v>1.6947321299999998</v>
      </c>
      <c r="I31" s="76">
        <v>1.6947321299999998</v>
      </c>
      <c r="J31" s="76">
        <v>0</v>
      </c>
      <c r="K31" s="76">
        <v>0</v>
      </c>
      <c r="L31" s="76">
        <v>0</v>
      </c>
      <c r="M31" s="76">
        <f t="shared" si="5"/>
        <v>0</v>
      </c>
      <c r="N31" s="76">
        <f t="shared" si="6"/>
        <v>0</v>
      </c>
      <c r="O31" s="76">
        <f t="shared" si="7"/>
        <v>0</v>
      </c>
      <c r="P31" s="76">
        <f t="shared" si="8"/>
        <v>0</v>
      </c>
      <c r="Q31" s="76">
        <f t="shared" si="9"/>
        <v>0</v>
      </c>
      <c r="R31" s="76">
        <f t="shared" si="1"/>
        <v>1.7947321299999999</v>
      </c>
      <c r="S31" s="76">
        <v>1.6947321299999998</v>
      </c>
      <c r="T31" s="76">
        <v>0</v>
      </c>
      <c r="U31" s="76">
        <v>0</v>
      </c>
      <c r="V31" s="76">
        <v>0.1</v>
      </c>
      <c r="W31" s="76"/>
      <c r="X31" s="76"/>
      <c r="Y31" s="76"/>
      <c r="Z31" s="76"/>
      <c r="AA31" s="76"/>
      <c r="AB31" s="76"/>
      <c r="AC31" s="76"/>
      <c r="AD31" s="76"/>
      <c r="AE31" s="76"/>
      <c r="AF31" s="77"/>
      <c r="AG31" s="77"/>
      <c r="AH31" s="136"/>
      <c r="AI31" s="136"/>
    </row>
    <row r="32" spans="1:35" ht="24">
      <c r="A32" s="112">
        <v>9</v>
      </c>
      <c r="B32" s="120" t="s">
        <v>99</v>
      </c>
      <c r="C32" s="76">
        <v>29.19336929</v>
      </c>
      <c r="D32" s="76">
        <v>0.698952468</v>
      </c>
      <c r="E32" s="76">
        <v>12.0786037348</v>
      </c>
      <c r="F32" s="76">
        <v>15.2168925942</v>
      </c>
      <c r="G32" s="76">
        <v>1.1989204929999993</v>
      </c>
      <c r="H32" s="76">
        <f t="shared" si="4"/>
        <v>29.19336929</v>
      </c>
      <c r="I32" s="76">
        <v>0.69895247</v>
      </c>
      <c r="J32" s="76">
        <v>8.89574348</v>
      </c>
      <c r="K32" s="76">
        <v>18.39975285</v>
      </c>
      <c r="L32" s="76">
        <v>1.19892049</v>
      </c>
      <c r="M32" s="76">
        <f t="shared" si="5"/>
        <v>0</v>
      </c>
      <c r="N32" s="76">
        <f t="shared" si="6"/>
        <v>2.0000000544584395E-09</v>
      </c>
      <c r="O32" s="76">
        <f t="shared" si="7"/>
        <v>-3.1828602547999996</v>
      </c>
      <c r="P32" s="76">
        <f t="shared" si="8"/>
        <v>3.182860255799998</v>
      </c>
      <c r="Q32" s="76">
        <f t="shared" si="9"/>
        <v>-2.9999993600426933E-09</v>
      </c>
      <c r="R32" s="76">
        <f t="shared" si="1"/>
        <v>23.76437172</v>
      </c>
      <c r="S32" s="76">
        <v>0.4119616</v>
      </c>
      <c r="T32" s="76">
        <v>5.0040328</v>
      </c>
      <c r="U32" s="76">
        <v>17.239891450000002</v>
      </c>
      <c r="V32" s="76">
        <v>1.10848587</v>
      </c>
      <c r="W32" s="76"/>
      <c r="X32" s="76"/>
      <c r="Y32" s="76"/>
      <c r="Z32" s="76"/>
      <c r="AA32" s="76"/>
      <c r="AB32" s="76"/>
      <c r="AC32" s="76"/>
      <c r="AD32" s="76"/>
      <c r="AE32" s="76"/>
      <c r="AF32" s="77"/>
      <c r="AG32" s="77">
        <v>232305.92</v>
      </c>
      <c r="AH32" s="136"/>
      <c r="AI32" s="136"/>
    </row>
    <row r="33" spans="1:35" ht="25.5">
      <c r="A33" s="112">
        <v>10</v>
      </c>
      <c r="B33" s="129" t="s">
        <v>92</v>
      </c>
      <c r="C33" s="76">
        <v>0</v>
      </c>
      <c r="D33" s="76">
        <v>0</v>
      </c>
      <c r="E33" s="76">
        <v>0</v>
      </c>
      <c r="F33" s="76">
        <v>0</v>
      </c>
      <c r="G33" s="76">
        <v>0</v>
      </c>
      <c r="H33" s="76">
        <f t="shared" si="4"/>
        <v>0.73631679</v>
      </c>
      <c r="I33" s="76">
        <f>0.0335356+0.0184906+0.0184906</f>
        <v>0.07051679999999999</v>
      </c>
      <c r="J33" s="76">
        <f>0.3257272+0.1480782+0.0833198</f>
        <v>0.5571252</v>
      </c>
      <c r="K33" s="76">
        <v>0</v>
      </c>
      <c r="L33" s="76">
        <f>0.05319119+0.0072806+0.0320252+0.0161778</f>
        <v>0.10867479</v>
      </c>
      <c r="M33" s="76">
        <f t="shared" si="5"/>
        <v>0.73631679</v>
      </c>
      <c r="N33" s="76">
        <f t="shared" si="6"/>
        <v>0.07051679999999999</v>
      </c>
      <c r="O33" s="76">
        <f t="shared" si="7"/>
        <v>0.5571252</v>
      </c>
      <c r="P33" s="76">
        <f t="shared" si="8"/>
        <v>0</v>
      </c>
      <c r="Q33" s="76">
        <f t="shared" si="9"/>
        <v>0.10867479</v>
      </c>
      <c r="R33" s="76">
        <f t="shared" si="1"/>
        <v>0.73631679</v>
      </c>
      <c r="S33" s="76">
        <f>0.0335356+0.0184906+0.0184906</f>
        <v>0.07051679999999999</v>
      </c>
      <c r="T33" s="76">
        <f>0.3257272+0.1480782+0.0833198</f>
        <v>0.5571252</v>
      </c>
      <c r="U33" s="76">
        <v>0</v>
      </c>
      <c r="V33" s="76">
        <f>0.05319119+0.0072806+0.0320252+0.0161778</f>
        <v>0.10867479</v>
      </c>
      <c r="W33" s="76"/>
      <c r="X33" s="76"/>
      <c r="Y33" s="76"/>
      <c r="Z33" s="76"/>
      <c r="AA33" s="132">
        <v>2013</v>
      </c>
      <c r="AB33" s="76">
        <f>121/12</f>
        <v>10.083333333333334</v>
      </c>
      <c r="AC33" s="76" t="s">
        <v>108</v>
      </c>
      <c r="AD33" s="144" t="s">
        <v>109</v>
      </c>
      <c r="AE33" s="141">
        <f>0.12+0.09+0.08</f>
        <v>0.29</v>
      </c>
      <c r="AF33" s="141"/>
      <c r="AG33" s="77">
        <v>0</v>
      </c>
      <c r="AH33" s="136"/>
      <c r="AI33" s="136"/>
    </row>
    <row r="34" spans="1:35" ht="24">
      <c r="A34" s="112">
        <v>11</v>
      </c>
      <c r="B34" s="130" t="s">
        <v>58</v>
      </c>
      <c r="C34" s="76">
        <v>0</v>
      </c>
      <c r="D34" s="76">
        <v>0</v>
      </c>
      <c r="E34" s="76">
        <v>0</v>
      </c>
      <c r="F34" s="76">
        <v>0</v>
      </c>
      <c r="G34" s="76">
        <v>0</v>
      </c>
      <c r="H34" s="76">
        <f t="shared" si="4"/>
        <v>0</v>
      </c>
      <c r="I34" s="76">
        <v>0</v>
      </c>
      <c r="J34" s="76">
        <v>0</v>
      </c>
      <c r="K34" s="76">
        <v>0</v>
      </c>
      <c r="L34" s="76">
        <v>0</v>
      </c>
      <c r="M34" s="76">
        <f t="shared" si="5"/>
        <v>0</v>
      </c>
      <c r="N34" s="76">
        <f t="shared" si="6"/>
        <v>0</v>
      </c>
      <c r="O34" s="76">
        <f t="shared" si="7"/>
        <v>0</v>
      </c>
      <c r="P34" s="76">
        <f t="shared" si="8"/>
        <v>0</v>
      </c>
      <c r="Q34" s="76">
        <f t="shared" si="9"/>
        <v>0</v>
      </c>
      <c r="R34" s="76">
        <f t="shared" si="1"/>
        <v>0</v>
      </c>
      <c r="S34" s="76">
        <v>0</v>
      </c>
      <c r="T34" s="76">
        <v>0</v>
      </c>
      <c r="U34" s="76">
        <v>0</v>
      </c>
      <c r="V34" s="76">
        <v>0</v>
      </c>
      <c r="W34" s="76"/>
      <c r="X34" s="76"/>
      <c r="Y34" s="76"/>
      <c r="Z34" s="76"/>
      <c r="AA34" s="76"/>
      <c r="AB34" s="76"/>
      <c r="AC34" s="76"/>
      <c r="AD34" s="76"/>
      <c r="AE34" s="76"/>
      <c r="AF34" s="77"/>
      <c r="AG34" s="77"/>
      <c r="AH34" s="136"/>
      <c r="AI34" s="136"/>
    </row>
    <row r="35" spans="1:35" ht="12.75">
      <c r="A35" s="113"/>
      <c r="B35" s="118" t="s">
        <v>51</v>
      </c>
      <c r="C35" s="67">
        <f aca="true" t="shared" si="13" ref="C35:V35">SUM(C26:C34)</f>
        <v>64.98544459</v>
      </c>
      <c r="D35" s="67">
        <f t="shared" si="13"/>
        <v>7.598952468</v>
      </c>
      <c r="E35" s="67">
        <f t="shared" si="13"/>
        <v>18.6282196948</v>
      </c>
      <c r="F35" s="67">
        <f t="shared" si="13"/>
        <v>35.68414889419999</v>
      </c>
      <c r="G35" s="67">
        <f t="shared" si="13"/>
        <v>3.0741235329999994</v>
      </c>
      <c r="H35" s="67">
        <f t="shared" si="13"/>
        <v>66.02238651</v>
      </c>
      <c r="I35" s="67">
        <f t="shared" si="13"/>
        <v>7.6694692700000004</v>
      </c>
      <c r="J35" s="67">
        <f t="shared" si="13"/>
        <v>16.002484640000002</v>
      </c>
      <c r="K35" s="67">
        <f t="shared" si="13"/>
        <v>38.86700915</v>
      </c>
      <c r="L35" s="67">
        <f t="shared" si="13"/>
        <v>3.4834234499999996</v>
      </c>
      <c r="M35" s="67">
        <f t="shared" si="13"/>
        <v>1.0369419199999976</v>
      </c>
      <c r="N35" s="67">
        <f t="shared" si="13"/>
        <v>0.07051680200000005</v>
      </c>
      <c r="O35" s="67">
        <f t="shared" si="13"/>
        <v>-2.6257350548</v>
      </c>
      <c r="P35" s="67">
        <f t="shared" si="13"/>
        <v>3.182860255799998</v>
      </c>
      <c r="Q35" s="67">
        <f t="shared" si="13"/>
        <v>0.40929991700000046</v>
      </c>
      <c r="R35" s="67">
        <f t="shared" si="1"/>
        <v>80.79338894</v>
      </c>
      <c r="S35" s="67">
        <f t="shared" si="13"/>
        <v>7.3824784</v>
      </c>
      <c r="T35" s="67">
        <f t="shared" si="13"/>
        <v>12.11077396</v>
      </c>
      <c r="U35" s="67">
        <f>SUM(U26:U34)</f>
        <v>57.707147750000004</v>
      </c>
      <c r="V35" s="67">
        <f t="shared" si="13"/>
        <v>3.59298883</v>
      </c>
      <c r="W35" s="67"/>
      <c r="X35" s="67"/>
      <c r="Y35" s="67"/>
      <c r="Z35" s="67">
        <f>SUM(Z26:Z34)</f>
        <v>4</v>
      </c>
      <c r="AA35" s="67"/>
      <c r="AB35" s="67"/>
      <c r="AC35" s="67"/>
      <c r="AD35" s="67"/>
      <c r="AE35" s="67">
        <f>SUM(AE26:AE34)</f>
        <v>0.5369999999999999</v>
      </c>
      <c r="AF35" s="67">
        <f>SUM(AF26:AF34)</f>
        <v>0</v>
      </c>
      <c r="AG35" s="67">
        <f>SUM(AG26:AG34)</f>
        <v>644144.868</v>
      </c>
      <c r="AH35" s="136"/>
      <c r="AI35" s="136"/>
    </row>
    <row r="36" spans="1:35" ht="12.75" customHeight="1">
      <c r="A36" s="111"/>
      <c r="B36" s="128" t="s">
        <v>55</v>
      </c>
      <c r="C36" s="72"/>
      <c r="D36" s="72"/>
      <c r="E36" s="72"/>
      <c r="F36" s="72"/>
      <c r="G36" s="72"/>
      <c r="H36" s="72">
        <f t="shared" si="4"/>
        <v>0</v>
      </c>
      <c r="I36" s="72">
        <v>0</v>
      </c>
      <c r="J36" s="72">
        <v>0</v>
      </c>
      <c r="K36" s="72">
        <v>0</v>
      </c>
      <c r="L36" s="72">
        <v>0</v>
      </c>
      <c r="M36" s="72">
        <f t="shared" si="5"/>
        <v>0</v>
      </c>
      <c r="N36" s="72">
        <f t="shared" si="6"/>
        <v>0</v>
      </c>
      <c r="O36" s="72">
        <f t="shared" si="7"/>
        <v>0</v>
      </c>
      <c r="P36" s="72">
        <f t="shared" si="8"/>
        <v>0</v>
      </c>
      <c r="Q36" s="72">
        <f t="shared" si="9"/>
        <v>0</v>
      </c>
      <c r="R36" s="72">
        <f t="shared" si="1"/>
        <v>0</v>
      </c>
      <c r="S36" s="72">
        <v>0</v>
      </c>
      <c r="T36" s="72">
        <v>0</v>
      </c>
      <c r="U36" s="72">
        <v>0</v>
      </c>
      <c r="V36" s="72">
        <v>0</v>
      </c>
      <c r="W36" s="72"/>
      <c r="X36" s="72"/>
      <c r="Y36" s="72"/>
      <c r="Z36" s="72"/>
      <c r="AA36" s="72"/>
      <c r="AB36" s="72"/>
      <c r="AC36" s="72"/>
      <c r="AD36" s="72"/>
      <c r="AE36" s="72"/>
      <c r="AF36" s="27"/>
      <c r="AG36" s="27"/>
      <c r="AH36" s="136"/>
      <c r="AI36" s="136"/>
    </row>
    <row r="37" spans="1:35" ht="24">
      <c r="A37" s="112">
        <v>12</v>
      </c>
      <c r="B37" s="120" t="s">
        <v>56</v>
      </c>
      <c r="C37" s="76">
        <v>18.20673209</v>
      </c>
      <c r="D37" s="76">
        <v>1.09012353</v>
      </c>
      <c r="E37" s="76">
        <v>15.9546265</v>
      </c>
      <c r="F37" s="76">
        <v>0.19026674</v>
      </c>
      <c r="G37" s="76">
        <v>0.9717153199999999</v>
      </c>
      <c r="H37" s="76">
        <f t="shared" si="4"/>
        <v>25.30067781</v>
      </c>
      <c r="I37" s="76">
        <v>1.21862493</v>
      </c>
      <c r="J37" s="76">
        <f>9.3860876+4.0642</f>
        <v>13.4502876</v>
      </c>
      <c r="K37" s="76">
        <v>9.402994750000001</v>
      </c>
      <c r="L37" s="76">
        <f>1.12898353+0.099787</f>
        <v>1.22877053</v>
      </c>
      <c r="M37" s="76">
        <f t="shared" si="5"/>
        <v>7.093945720000001</v>
      </c>
      <c r="N37" s="76">
        <f t="shared" si="6"/>
        <v>0.1285014</v>
      </c>
      <c r="O37" s="76">
        <f t="shared" si="7"/>
        <v>-2.5043389000000005</v>
      </c>
      <c r="P37" s="76">
        <f t="shared" si="8"/>
        <v>9.212728010000001</v>
      </c>
      <c r="Q37" s="76">
        <f t="shared" si="9"/>
        <v>0.2570552100000001</v>
      </c>
      <c r="R37" s="76">
        <f t="shared" si="1"/>
        <v>21.24306416</v>
      </c>
      <c r="S37" s="76">
        <v>1.21862493</v>
      </c>
      <c r="T37" s="76">
        <v>9.3860876</v>
      </c>
      <c r="U37" s="76">
        <v>9.40299475</v>
      </c>
      <c r="V37" s="76">
        <f>1.12898353+0.10637335</f>
        <v>1.2353568799999999</v>
      </c>
      <c r="W37" s="76"/>
      <c r="X37" s="76"/>
      <c r="Y37" s="76"/>
      <c r="Z37" s="76"/>
      <c r="AA37" s="76"/>
      <c r="AB37" s="76"/>
      <c r="AC37" s="76"/>
      <c r="AD37" s="76"/>
      <c r="AE37" s="76"/>
      <c r="AF37" s="77"/>
      <c r="AG37" s="77"/>
      <c r="AH37" s="136"/>
      <c r="AI37" s="136"/>
    </row>
    <row r="38" spans="1:35" ht="24">
      <c r="A38" s="112">
        <v>13</v>
      </c>
      <c r="B38" s="120" t="s">
        <v>99</v>
      </c>
      <c r="C38" s="76">
        <v>0</v>
      </c>
      <c r="D38" s="76">
        <v>0</v>
      </c>
      <c r="E38" s="76">
        <v>0</v>
      </c>
      <c r="F38" s="76">
        <v>0</v>
      </c>
      <c r="G38" s="76">
        <v>0</v>
      </c>
      <c r="H38" s="76">
        <f t="shared" si="4"/>
        <v>0</v>
      </c>
      <c r="I38" s="76">
        <v>0</v>
      </c>
      <c r="J38" s="76">
        <v>0</v>
      </c>
      <c r="K38" s="76">
        <v>0</v>
      </c>
      <c r="L38" s="76">
        <v>0</v>
      </c>
      <c r="M38" s="76">
        <f t="shared" si="5"/>
        <v>0</v>
      </c>
      <c r="N38" s="76">
        <f t="shared" si="6"/>
        <v>0</v>
      </c>
      <c r="O38" s="76">
        <f t="shared" si="7"/>
        <v>0</v>
      </c>
      <c r="P38" s="76">
        <f t="shared" si="8"/>
        <v>0</v>
      </c>
      <c r="Q38" s="76">
        <f t="shared" si="9"/>
        <v>0</v>
      </c>
      <c r="R38" s="76">
        <f t="shared" si="1"/>
        <v>0</v>
      </c>
      <c r="S38" s="76">
        <v>0</v>
      </c>
      <c r="T38" s="76">
        <v>0</v>
      </c>
      <c r="U38" s="76">
        <v>0</v>
      </c>
      <c r="V38" s="76">
        <v>0</v>
      </c>
      <c r="W38" s="76"/>
      <c r="X38" s="76"/>
      <c r="Y38" s="76"/>
      <c r="Z38" s="76"/>
      <c r="AA38" s="76"/>
      <c r="AB38" s="76"/>
      <c r="AC38" s="76"/>
      <c r="AD38" s="76"/>
      <c r="AE38" s="76"/>
      <c r="AF38" s="77"/>
      <c r="AG38" s="77">
        <v>109578.264</v>
      </c>
      <c r="AH38" s="136"/>
      <c r="AI38" s="136"/>
    </row>
    <row r="39" spans="1:35" ht="24">
      <c r="A39" s="112">
        <v>14</v>
      </c>
      <c r="B39" s="122" t="s">
        <v>93</v>
      </c>
      <c r="C39" s="76">
        <v>0.19260682</v>
      </c>
      <c r="D39" s="76">
        <v>0.02</v>
      </c>
      <c r="E39" s="76">
        <v>0.14</v>
      </c>
      <c r="F39" s="76">
        <v>0</v>
      </c>
      <c r="G39" s="76">
        <v>0.03260682000000001</v>
      </c>
      <c r="H39" s="76">
        <f t="shared" si="4"/>
        <v>0.19260682</v>
      </c>
      <c r="I39" s="76">
        <v>0.02305862</v>
      </c>
      <c r="J39" s="76">
        <v>0.14410455</v>
      </c>
      <c r="K39" s="76">
        <v>0</v>
      </c>
      <c r="L39" s="76">
        <v>0.02544365</v>
      </c>
      <c r="M39" s="76">
        <f t="shared" si="5"/>
        <v>0</v>
      </c>
      <c r="N39" s="76">
        <f t="shared" si="6"/>
        <v>0.003058619999999998</v>
      </c>
      <c r="O39" s="76">
        <f t="shared" si="7"/>
        <v>0.004104549999999985</v>
      </c>
      <c r="P39" s="76">
        <f t="shared" si="8"/>
        <v>0</v>
      </c>
      <c r="Q39" s="76">
        <f t="shared" si="9"/>
        <v>-0.007163170000000007</v>
      </c>
      <c r="R39" s="76">
        <f t="shared" si="1"/>
        <v>0.19260682</v>
      </c>
      <c r="S39" s="76">
        <v>0.02305862</v>
      </c>
      <c r="T39" s="76">
        <v>0.14410455</v>
      </c>
      <c r="U39" s="76">
        <v>0</v>
      </c>
      <c r="V39" s="76">
        <v>0.02544365</v>
      </c>
      <c r="W39" s="76"/>
      <c r="X39" s="76"/>
      <c r="Y39" s="76"/>
      <c r="Z39" s="76"/>
      <c r="AA39" s="132">
        <v>2013</v>
      </c>
      <c r="AB39" s="76">
        <v>10.083333333333334</v>
      </c>
      <c r="AC39" s="76" t="s">
        <v>101</v>
      </c>
      <c r="AD39" s="76" t="s">
        <v>102</v>
      </c>
      <c r="AE39" s="76">
        <v>0.074</v>
      </c>
      <c r="AF39" s="77"/>
      <c r="AG39" s="77">
        <v>0</v>
      </c>
      <c r="AH39" s="136"/>
      <c r="AI39" s="136"/>
    </row>
    <row r="40" spans="1:35" ht="24">
      <c r="A40" s="112">
        <v>15</v>
      </c>
      <c r="B40" s="130" t="s">
        <v>58</v>
      </c>
      <c r="C40" s="76">
        <v>0</v>
      </c>
      <c r="D40" s="76">
        <v>0</v>
      </c>
      <c r="E40" s="76">
        <v>0</v>
      </c>
      <c r="F40" s="76">
        <v>0</v>
      </c>
      <c r="G40" s="76">
        <v>0</v>
      </c>
      <c r="H40" s="76">
        <f t="shared" si="4"/>
        <v>0</v>
      </c>
      <c r="I40" s="76">
        <v>0</v>
      </c>
      <c r="J40" s="76">
        <v>0</v>
      </c>
      <c r="K40" s="76">
        <v>0</v>
      </c>
      <c r="L40" s="76">
        <v>0</v>
      </c>
      <c r="M40" s="76">
        <f t="shared" si="5"/>
        <v>0</v>
      </c>
      <c r="N40" s="76">
        <f t="shared" si="6"/>
        <v>0</v>
      </c>
      <c r="O40" s="76">
        <f t="shared" si="7"/>
        <v>0</v>
      </c>
      <c r="P40" s="76">
        <f t="shared" si="8"/>
        <v>0</v>
      </c>
      <c r="Q40" s="76">
        <f t="shared" si="9"/>
        <v>0</v>
      </c>
      <c r="R40" s="76">
        <f t="shared" si="1"/>
        <v>0</v>
      </c>
      <c r="S40" s="76">
        <v>0</v>
      </c>
      <c r="T40" s="76">
        <v>0</v>
      </c>
      <c r="U40" s="76">
        <v>0</v>
      </c>
      <c r="V40" s="76">
        <v>0</v>
      </c>
      <c r="W40" s="76"/>
      <c r="X40" s="76"/>
      <c r="Y40" s="76"/>
      <c r="Z40" s="76"/>
      <c r="AA40" s="132"/>
      <c r="AB40" s="76"/>
      <c r="AC40" s="76"/>
      <c r="AD40" s="76"/>
      <c r="AE40" s="76"/>
      <c r="AF40" s="77"/>
      <c r="AG40" s="77"/>
      <c r="AH40" s="136"/>
      <c r="AI40" s="136"/>
    </row>
    <row r="41" spans="1:35" ht="12.75">
      <c r="A41" s="110"/>
      <c r="B41" s="125" t="s">
        <v>57</v>
      </c>
      <c r="C41" s="67">
        <f aca="true" t="shared" si="14" ref="C41:V41">SUM(C37:C40)</f>
        <v>18.39933891</v>
      </c>
      <c r="D41" s="67">
        <f t="shared" si="14"/>
        <v>1.11012353</v>
      </c>
      <c r="E41" s="67">
        <f t="shared" si="14"/>
        <v>16.0946265</v>
      </c>
      <c r="F41" s="67">
        <f t="shared" si="14"/>
        <v>0.19026674</v>
      </c>
      <c r="G41" s="67">
        <f t="shared" si="14"/>
        <v>1.00432214</v>
      </c>
      <c r="H41" s="67">
        <f t="shared" si="14"/>
        <v>25.49328463</v>
      </c>
      <c r="I41" s="67">
        <f t="shared" si="14"/>
        <v>1.24168355</v>
      </c>
      <c r="J41" s="67">
        <f t="shared" si="14"/>
        <v>13.59439215</v>
      </c>
      <c r="K41" s="67">
        <f t="shared" si="14"/>
        <v>9.402994750000001</v>
      </c>
      <c r="L41" s="67">
        <f t="shared" si="14"/>
        <v>1.25421418</v>
      </c>
      <c r="M41" s="67">
        <f t="shared" si="14"/>
        <v>7.093945720000001</v>
      </c>
      <c r="N41" s="67">
        <f t="shared" si="14"/>
        <v>0.13156002</v>
      </c>
      <c r="O41" s="67">
        <f t="shared" si="14"/>
        <v>-2.5002343500000004</v>
      </c>
      <c r="P41" s="67">
        <f t="shared" si="14"/>
        <v>9.212728010000001</v>
      </c>
      <c r="Q41" s="67">
        <f t="shared" si="14"/>
        <v>0.2498920400000001</v>
      </c>
      <c r="R41" s="67">
        <f t="shared" si="1"/>
        <v>21.43567098</v>
      </c>
      <c r="S41" s="67">
        <f t="shared" si="14"/>
        <v>1.24168355</v>
      </c>
      <c r="T41" s="67">
        <f t="shared" si="14"/>
        <v>9.53019215</v>
      </c>
      <c r="U41" s="67">
        <f t="shared" si="14"/>
        <v>9.40299475</v>
      </c>
      <c r="V41" s="67">
        <f t="shared" si="14"/>
        <v>1.2608005299999998</v>
      </c>
      <c r="W41" s="67"/>
      <c r="X41" s="67"/>
      <c r="Y41" s="67"/>
      <c r="Z41" s="67">
        <f>SUM(Z37:Z40)</f>
        <v>0</v>
      </c>
      <c r="AA41" s="133"/>
      <c r="AB41" s="67"/>
      <c r="AC41" s="67"/>
      <c r="AD41" s="67"/>
      <c r="AE41" s="67">
        <f>SUM(AE37:AE40)</f>
        <v>0.074</v>
      </c>
      <c r="AF41" s="67">
        <f>SUM(AF37:AF40)</f>
        <v>0</v>
      </c>
      <c r="AG41" s="67">
        <f>SUM(AG37:AG40)</f>
        <v>109578.264</v>
      </c>
      <c r="AH41" s="136"/>
      <c r="AI41" s="136"/>
    </row>
    <row r="42" spans="1:35" ht="12.75">
      <c r="A42" s="114"/>
      <c r="B42" s="119" t="s">
        <v>85</v>
      </c>
      <c r="C42" s="72"/>
      <c r="D42" s="72"/>
      <c r="E42" s="72"/>
      <c r="F42" s="72"/>
      <c r="G42" s="72"/>
      <c r="H42" s="72">
        <f t="shared" si="4"/>
        <v>0</v>
      </c>
      <c r="I42" s="72">
        <v>0</v>
      </c>
      <c r="J42" s="72">
        <v>0</v>
      </c>
      <c r="K42" s="72">
        <v>0</v>
      </c>
      <c r="L42" s="72">
        <v>0</v>
      </c>
      <c r="M42" s="72">
        <f t="shared" si="5"/>
        <v>0</v>
      </c>
      <c r="N42" s="72">
        <f t="shared" si="6"/>
        <v>0</v>
      </c>
      <c r="O42" s="72">
        <f t="shared" si="7"/>
        <v>0</v>
      </c>
      <c r="P42" s="72">
        <f t="shared" si="8"/>
        <v>0</v>
      </c>
      <c r="Q42" s="72">
        <f t="shared" si="9"/>
        <v>0</v>
      </c>
      <c r="R42" s="72">
        <f t="shared" si="1"/>
        <v>0</v>
      </c>
      <c r="S42" s="72">
        <v>0</v>
      </c>
      <c r="T42" s="72">
        <v>0</v>
      </c>
      <c r="U42" s="72">
        <v>0</v>
      </c>
      <c r="V42" s="72">
        <v>0</v>
      </c>
      <c r="W42" s="72"/>
      <c r="X42" s="72"/>
      <c r="Y42" s="72"/>
      <c r="Z42" s="72"/>
      <c r="AA42" s="134"/>
      <c r="AB42" s="72"/>
      <c r="AC42" s="72"/>
      <c r="AD42" s="72"/>
      <c r="AE42" s="72"/>
      <c r="AF42" s="71"/>
      <c r="AG42" s="71"/>
      <c r="AH42" s="136"/>
      <c r="AI42" s="136"/>
    </row>
    <row r="43" spans="1:35" ht="24">
      <c r="A43" s="115" t="s">
        <v>95</v>
      </c>
      <c r="B43" s="120" t="s">
        <v>99</v>
      </c>
      <c r="C43" s="76">
        <v>0</v>
      </c>
      <c r="D43" s="76">
        <v>0</v>
      </c>
      <c r="E43" s="76">
        <v>0</v>
      </c>
      <c r="F43" s="76">
        <v>0</v>
      </c>
      <c r="G43" s="76">
        <v>0</v>
      </c>
      <c r="H43" s="76">
        <f t="shared" si="4"/>
        <v>0</v>
      </c>
      <c r="I43" s="76">
        <v>0</v>
      </c>
      <c r="J43" s="76">
        <v>0</v>
      </c>
      <c r="K43" s="76">
        <v>0</v>
      </c>
      <c r="L43" s="76">
        <v>0</v>
      </c>
      <c r="M43" s="76">
        <f t="shared" si="5"/>
        <v>0</v>
      </c>
      <c r="N43" s="76">
        <f t="shared" si="6"/>
        <v>0</v>
      </c>
      <c r="O43" s="76">
        <f t="shared" si="7"/>
        <v>0</v>
      </c>
      <c r="P43" s="76">
        <f t="shared" si="8"/>
        <v>0</v>
      </c>
      <c r="Q43" s="76">
        <f t="shared" si="9"/>
        <v>0</v>
      </c>
      <c r="R43" s="76">
        <f t="shared" si="1"/>
        <v>0</v>
      </c>
      <c r="S43" s="76">
        <v>0</v>
      </c>
      <c r="T43" s="76">
        <v>0</v>
      </c>
      <c r="U43" s="76">
        <v>0</v>
      </c>
      <c r="V43" s="76">
        <v>0</v>
      </c>
      <c r="W43" s="76"/>
      <c r="X43" s="76"/>
      <c r="Y43" s="76"/>
      <c r="Z43" s="76"/>
      <c r="AA43" s="132"/>
      <c r="AB43" s="76"/>
      <c r="AC43" s="76"/>
      <c r="AD43" s="76"/>
      <c r="AE43" s="76"/>
      <c r="AF43" s="77"/>
      <c r="AG43" s="77"/>
      <c r="AH43" s="136"/>
      <c r="AI43" s="136"/>
    </row>
    <row r="44" spans="1:35" ht="36">
      <c r="A44" s="112" t="s">
        <v>96</v>
      </c>
      <c r="B44" s="122" t="s">
        <v>86</v>
      </c>
      <c r="C44" s="76">
        <v>2.83911063453</v>
      </c>
      <c r="D44" s="76">
        <v>0.5352753939555699</v>
      </c>
      <c r="E44" s="76">
        <v>1.5234582861134998</v>
      </c>
      <c r="F44" s="76">
        <v>0.4988336968882301</v>
      </c>
      <c r="G44" s="76">
        <v>0.28154325757270016</v>
      </c>
      <c r="H44" s="76">
        <f t="shared" si="4"/>
        <v>2.0170683900000004</v>
      </c>
      <c r="I44" s="76">
        <f>0.0975683+0.06190209</f>
        <v>0.15947039</v>
      </c>
      <c r="J44" s="76">
        <f>0.62058382+0.45404321</f>
        <v>1.07462703</v>
      </c>
      <c r="K44" s="76">
        <f>0.04510904+0.60423626</f>
        <v>0.6493453</v>
      </c>
      <c r="L44" s="76">
        <f>0.0203027300000001+0.03380888+0.07951406</f>
        <v>0.13362567000000009</v>
      </c>
      <c r="M44" s="76">
        <f t="shared" si="5"/>
        <v>-0.8220422445299995</v>
      </c>
      <c r="N44" s="76">
        <f t="shared" si="6"/>
        <v>-0.3758050039555699</v>
      </c>
      <c r="O44" s="76">
        <f t="shared" si="7"/>
        <v>-0.4488312561134997</v>
      </c>
      <c r="P44" s="76">
        <f t="shared" si="8"/>
        <v>0.15051160311176992</v>
      </c>
      <c r="Q44" s="76">
        <f t="shared" si="9"/>
        <v>-0.14791758757270007</v>
      </c>
      <c r="R44" s="76">
        <f t="shared" si="1"/>
        <v>2.0170683900000004</v>
      </c>
      <c r="S44" s="76">
        <f>0.0975683+0.06190209</f>
        <v>0.15947039</v>
      </c>
      <c r="T44" s="76">
        <f>0.62058382+0.45404321</f>
        <v>1.07462703</v>
      </c>
      <c r="U44" s="76">
        <f>0.04510904+0.60423626</f>
        <v>0.6493453</v>
      </c>
      <c r="V44" s="76">
        <f>0.0203027300000001+0.03380888+0.07951406</f>
        <v>0.13362567000000009</v>
      </c>
      <c r="W44" s="132">
        <v>2013</v>
      </c>
      <c r="X44" s="76">
        <f>181/12</f>
        <v>15.083333333333334</v>
      </c>
      <c r="Y44" s="76" t="s">
        <v>110</v>
      </c>
      <c r="Z44" s="143">
        <v>0.4</v>
      </c>
      <c r="AA44" s="132">
        <v>2013</v>
      </c>
      <c r="AB44" s="76">
        <v>10.083333333333334</v>
      </c>
      <c r="AC44" s="76" t="s">
        <v>103</v>
      </c>
      <c r="AD44" s="76" t="s">
        <v>104</v>
      </c>
      <c r="AE44" s="76">
        <v>0.16</v>
      </c>
      <c r="AF44" s="77"/>
      <c r="AG44" s="77"/>
      <c r="AH44" s="136"/>
      <c r="AI44" s="136"/>
    </row>
    <row r="45" spans="1:35" ht="24">
      <c r="A45" s="115" t="s">
        <v>97</v>
      </c>
      <c r="B45" s="130" t="s">
        <v>58</v>
      </c>
      <c r="C45" s="76">
        <v>0</v>
      </c>
      <c r="D45" s="76">
        <v>0</v>
      </c>
      <c r="E45" s="76">
        <v>0</v>
      </c>
      <c r="F45" s="76">
        <v>0</v>
      </c>
      <c r="G45" s="76">
        <v>0</v>
      </c>
      <c r="H45" s="76">
        <f t="shared" si="4"/>
        <v>0</v>
      </c>
      <c r="I45" s="76">
        <v>0</v>
      </c>
      <c r="J45" s="76">
        <v>0</v>
      </c>
      <c r="K45" s="76">
        <v>0</v>
      </c>
      <c r="L45" s="76">
        <v>0</v>
      </c>
      <c r="M45" s="76">
        <f t="shared" si="5"/>
        <v>0</v>
      </c>
      <c r="N45" s="76">
        <f t="shared" si="6"/>
        <v>0</v>
      </c>
      <c r="O45" s="76">
        <f t="shared" si="7"/>
        <v>0</v>
      </c>
      <c r="P45" s="76">
        <f t="shared" si="8"/>
        <v>0</v>
      </c>
      <c r="Q45" s="76">
        <f t="shared" si="9"/>
        <v>0</v>
      </c>
      <c r="R45" s="76">
        <f t="shared" si="1"/>
        <v>0</v>
      </c>
      <c r="S45" s="76">
        <v>0</v>
      </c>
      <c r="T45" s="76">
        <v>0</v>
      </c>
      <c r="U45" s="76">
        <v>0</v>
      </c>
      <c r="V45" s="76">
        <v>0</v>
      </c>
      <c r="W45" s="76"/>
      <c r="X45" s="76"/>
      <c r="Y45" s="76"/>
      <c r="Z45" s="76"/>
      <c r="AA45" s="76"/>
      <c r="AB45" s="76"/>
      <c r="AC45" s="76"/>
      <c r="AD45" s="76"/>
      <c r="AE45" s="76"/>
      <c r="AF45" s="77"/>
      <c r="AG45" s="77"/>
      <c r="AH45" s="136"/>
      <c r="AI45" s="136"/>
    </row>
    <row r="46" spans="1:35" ht="13.5" thickBot="1">
      <c r="A46" s="116"/>
      <c r="B46" s="131" t="s">
        <v>87</v>
      </c>
      <c r="C46" s="94">
        <f aca="true" t="shared" si="15" ref="C46:V46">SUM(C43:C45)</f>
        <v>2.83911063453</v>
      </c>
      <c r="D46" s="94">
        <f t="shared" si="15"/>
        <v>0.5352753939555699</v>
      </c>
      <c r="E46" s="94">
        <f t="shared" si="15"/>
        <v>1.5234582861134998</v>
      </c>
      <c r="F46" s="94">
        <f t="shared" si="15"/>
        <v>0.4988336968882301</v>
      </c>
      <c r="G46" s="94">
        <f t="shared" si="15"/>
        <v>0.28154325757270016</v>
      </c>
      <c r="H46" s="94">
        <f t="shared" si="15"/>
        <v>2.0170683900000004</v>
      </c>
      <c r="I46" s="94">
        <f t="shared" si="15"/>
        <v>0.15947039</v>
      </c>
      <c r="J46" s="94">
        <f t="shared" si="15"/>
        <v>1.07462703</v>
      </c>
      <c r="K46" s="94">
        <f t="shared" si="15"/>
        <v>0.6493453</v>
      </c>
      <c r="L46" s="94">
        <f t="shared" si="15"/>
        <v>0.13362567000000009</v>
      </c>
      <c r="M46" s="94">
        <f t="shared" si="15"/>
        <v>-0.8220422445299995</v>
      </c>
      <c r="N46" s="94">
        <f t="shared" si="15"/>
        <v>-0.3758050039555699</v>
      </c>
      <c r="O46" s="94">
        <f t="shared" si="15"/>
        <v>-0.4488312561134997</v>
      </c>
      <c r="P46" s="94">
        <f t="shared" si="15"/>
        <v>0.15051160311176992</v>
      </c>
      <c r="Q46" s="94">
        <f t="shared" si="15"/>
        <v>-0.14791758757270007</v>
      </c>
      <c r="R46" s="94">
        <f>S46+T46+U46+V46</f>
        <v>2.0170683900000004</v>
      </c>
      <c r="S46" s="94">
        <f t="shared" si="15"/>
        <v>0.15947039</v>
      </c>
      <c r="T46" s="94">
        <f t="shared" si="15"/>
        <v>1.07462703</v>
      </c>
      <c r="U46" s="94">
        <f t="shared" si="15"/>
        <v>0.6493453</v>
      </c>
      <c r="V46" s="94">
        <f t="shared" si="15"/>
        <v>0.13362567000000009</v>
      </c>
      <c r="W46" s="94"/>
      <c r="X46" s="94"/>
      <c r="Y46" s="94"/>
      <c r="Z46" s="67">
        <f>SUM(Z42:Z45)</f>
        <v>0.4</v>
      </c>
      <c r="AA46" s="94"/>
      <c r="AB46" s="94"/>
      <c r="AC46" s="94"/>
      <c r="AD46" s="94"/>
      <c r="AE46" s="94">
        <f>SUM(AE43:AE45)</f>
        <v>0.16</v>
      </c>
      <c r="AF46" s="94">
        <f>SUM(AF43:AF45)</f>
        <v>0</v>
      </c>
      <c r="AG46" s="94">
        <f>SUM(AG43:AG45)</f>
        <v>0</v>
      </c>
      <c r="AH46" s="136"/>
      <c r="AI46" s="136"/>
    </row>
    <row r="47" spans="34:35" ht="12.75">
      <c r="AH47" s="136"/>
      <c r="AI47" s="136"/>
    </row>
  </sheetData>
  <sheetProtection/>
  <mergeCells count="41">
    <mergeCell ref="O7:O8"/>
    <mergeCell ref="E7:E8"/>
    <mergeCell ref="M5:Q6"/>
    <mergeCell ref="G7:G8"/>
    <mergeCell ref="W6:Z6"/>
    <mergeCell ref="AA6:AE6"/>
    <mergeCell ref="L7:L8"/>
    <mergeCell ref="I7:I8"/>
    <mergeCell ref="J7:J8"/>
    <mergeCell ref="K7:K8"/>
    <mergeCell ref="V7:V8"/>
    <mergeCell ref="A5:A8"/>
    <mergeCell ref="AE7:AE8"/>
    <mergeCell ref="C5:G6"/>
    <mergeCell ref="P7:P8"/>
    <mergeCell ref="Q7:Q8"/>
    <mergeCell ref="M7:M8"/>
    <mergeCell ref="N7:N8"/>
    <mergeCell ref="R5:V6"/>
    <mergeCell ref="C7:C8"/>
    <mergeCell ref="D7:D8"/>
    <mergeCell ref="X7:X8"/>
    <mergeCell ref="F7:F8"/>
    <mergeCell ref="AF6:AF8"/>
    <mergeCell ref="H7:H8"/>
    <mergeCell ref="AC7:AC8"/>
    <mergeCell ref="A2:AG2"/>
    <mergeCell ref="AG5:AG8"/>
    <mergeCell ref="Z7:Z8"/>
    <mergeCell ref="AA7:AA8"/>
    <mergeCell ref="AB7:AB8"/>
    <mergeCell ref="Y7:Y8"/>
    <mergeCell ref="B5:B8"/>
    <mergeCell ref="U7:U8"/>
    <mergeCell ref="H5:L6"/>
    <mergeCell ref="AD7:AD8"/>
    <mergeCell ref="R7:R8"/>
    <mergeCell ref="S7:S8"/>
    <mergeCell ref="T7:T8"/>
    <mergeCell ref="W5:AF5"/>
    <mergeCell ref="W7:W8"/>
  </mergeCells>
  <printOptions horizontalCentered="1"/>
  <pageMargins left="0.1968503937007874" right="0.1968503937007874" top="0.3937007874015748" bottom="0.1968503937007874" header="0.31496062992125984" footer="0.31496062992125984"/>
  <pageSetup fitToHeight="10" fitToWidth="1"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G8"/>
  <sheetViews>
    <sheetView zoomScalePageLayoutView="0" workbookViewId="0" topLeftCell="A1">
      <selection activeCell="H40" sqref="H40"/>
    </sheetView>
  </sheetViews>
  <sheetFormatPr defaultColWidth="9.00390625" defaultRowHeight="12.75"/>
  <sheetData>
    <row r="1" spans="1:33" ht="14.25">
      <c r="A1" s="5" t="s">
        <v>36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8.75" customHeight="1">
      <c r="A3" s="220" t="s">
        <v>0</v>
      </c>
      <c r="B3" s="220" t="s">
        <v>23</v>
      </c>
      <c r="C3" s="222" t="s">
        <v>37</v>
      </c>
      <c r="D3" s="222"/>
      <c r="E3" s="222"/>
      <c r="F3" s="222"/>
      <c r="G3" s="224" t="s">
        <v>26</v>
      </c>
      <c r="H3" s="213"/>
      <c r="I3" s="213"/>
      <c r="J3" s="214"/>
      <c r="K3" s="224" t="s">
        <v>27</v>
      </c>
      <c r="L3" s="213"/>
      <c r="M3" s="213"/>
      <c r="N3" s="214"/>
      <c r="O3" s="224" t="s">
        <v>39</v>
      </c>
      <c r="P3" s="213"/>
      <c r="Q3" s="213"/>
      <c r="R3" s="214"/>
      <c r="S3" s="213" t="s">
        <v>40</v>
      </c>
      <c r="T3" s="213"/>
      <c r="U3" s="213"/>
      <c r="V3" s="214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3.5" thickBot="1">
      <c r="A4" s="221"/>
      <c r="B4" s="221"/>
      <c r="C4" s="223"/>
      <c r="D4" s="223"/>
      <c r="E4" s="223"/>
      <c r="F4" s="223"/>
      <c r="G4" s="215" t="s">
        <v>24</v>
      </c>
      <c r="H4" s="216"/>
      <c r="I4" s="217" t="s">
        <v>25</v>
      </c>
      <c r="J4" s="218"/>
      <c r="K4" s="215" t="s">
        <v>24</v>
      </c>
      <c r="L4" s="216"/>
      <c r="M4" s="217" t="s">
        <v>25</v>
      </c>
      <c r="N4" s="218"/>
      <c r="O4" s="215" t="s">
        <v>24</v>
      </c>
      <c r="P4" s="216"/>
      <c r="Q4" s="217" t="s">
        <v>25</v>
      </c>
      <c r="R4" s="218"/>
      <c r="S4" s="219" t="s">
        <v>24</v>
      </c>
      <c r="T4" s="216"/>
      <c r="U4" s="217" t="s">
        <v>25</v>
      </c>
      <c r="V4" s="218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52.5">
      <c r="A5" s="11"/>
      <c r="B5" s="10" t="s">
        <v>14</v>
      </c>
      <c r="C5" s="211"/>
      <c r="D5" s="211"/>
      <c r="E5" s="211"/>
      <c r="F5" s="211"/>
      <c r="G5" s="212"/>
      <c r="H5" s="210"/>
      <c r="I5" s="207"/>
      <c r="J5" s="208"/>
      <c r="K5" s="212"/>
      <c r="L5" s="210"/>
      <c r="M5" s="207"/>
      <c r="N5" s="208"/>
      <c r="O5" s="212"/>
      <c r="P5" s="210"/>
      <c r="Q5" s="207"/>
      <c r="R5" s="208"/>
      <c r="S5" s="209"/>
      <c r="T5" s="210"/>
      <c r="U5" s="207"/>
      <c r="V5" s="208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12.75">
      <c r="A6" s="6" t="s">
        <v>5</v>
      </c>
      <c r="B6" s="8"/>
      <c r="C6" s="205"/>
      <c r="D6" s="205"/>
      <c r="E6" s="205"/>
      <c r="F6" s="205"/>
      <c r="G6" s="206"/>
      <c r="H6" s="204"/>
      <c r="I6" s="195"/>
      <c r="J6" s="196"/>
      <c r="K6" s="206"/>
      <c r="L6" s="204"/>
      <c r="M6" s="195"/>
      <c r="N6" s="196"/>
      <c r="O6" s="206"/>
      <c r="P6" s="204"/>
      <c r="Q6" s="195"/>
      <c r="R6" s="196"/>
      <c r="S6" s="203"/>
      <c r="T6" s="204"/>
      <c r="U6" s="195"/>
      <c r="V6" s="196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12.75">
      <c r="A7" s="6" t="s">
        <v>8</v>
      </c>
      <c r="B7" s="8"/>
      <c r="C7" s="205"/>
      <c r="D7" s="205"/>
      <c r="E7" s="205"/>
      <c r="F7" s="205"/>
      <c r="G7" s="206"/>
      <c r="H7" s="204"/>
      <c r="I7" s="195"/>
      <c r="J7" s="196"/>
      <c r="K7" s="206"/>
      <c r="L7" s="204"/>
      <c r="M7" s="195"/>
      <c r="N7" s="196"/>
      <c r="O7" s="206"/>
      <c r="P7" s="204"/>
      <c r="Q7" s="195"/>
      <c r="R7" s="196"/>
      <c r="S7" s="203"/>
      <c r="T7" s="204"/>
      <c r="U7" s="195"/>
      <c r="V7" s="196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ht="13.5" thickBot="1">
      <c r="A8" s="7" t="s">
        <v>10</v>
      </c>
      <c r="B8" s="9"/>
      <c r="C8" s="197"/>
      <c r="D8" s="197"/>
      <c r="E8" s="197"/>
      <c r="F8" s="197"/>
      <c r="G8" s="198"/>
      <c r="H8" s="199"/>
      <c r="I8" s="200"/>
      <c r="J8" s="201"/>
      <c r="K8" s="198"/>
      <c r="L8" s="199"/>
      <c r="M8" s="200"/>
      <c r="N8" s="201"/>
      <c r="O8" s="198"/>
      <c r="P8" s="199"/>
      <c r="Q8" s="200"/>
      <c r="R8" s="201"/>
      <c r="S8" s="202"/>
      <c r="T8" s="199"/>
      <c r="U8" s="200"/>
      <c r="V8" s="201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</sheetData>
  <sheetProtection/>
  <mergeCells count="51">
    <mergeCell ref="A3:A4"/>
    <mergeCell ref="B3:B4"/>
    <mergeCell ref="C3:F4"/>
    <mergeCell ref="G3:J3"/>
    <mergeCell ref="K3:N3"/>
    <mergeCell ref="O3:R3"/>
    <mergeCell ref="S3:V3"/>
    <mergeCell ref="G4:H4"/>
    <mergeCell ref="I4:J4"/>
    <mergeCell ref="K4:L4"/>
    <mergeCell ref="M4:N4"/>
    <mergeCell ref="O4:P4"/>
    <mergeCell ref="Q4:R4"/>
    <mergeCell ref="S4:T4"/>
    <mergeCell ref="U4:V4"/>
    <mergeCell ref="C5:F5"/>
    <mergeCell ref="G5:H5"/>
    <mergeCell ref="I5:J5"/>
    <mergeCell ref="K5:L5"/>
    <mergeCell ref="M5:N5"/>
    <mergeCell ref="O5:P5"/>
    <mergeCell ref="Q5:R5"/>
    <mergeCell ref="S5:T5"/>
    <mergeCell ref="U5:V5"/>
    <mergeCell ref="C6:F6"/>
    <mergeCell ref="G6:H6"/>
    <mergeCell ref="I6:J6"/>
    <mergeCell ref="K6:L6"/>
    <mergeCell ref="M6:N6"/>
    <mergeCell ref="O6:P6"/>
    <mergeCell ref="Q6:R6"/>
    <mergeCell ref="S6:T6"/>
    <mergeCell ref="U6:V6"/>
    <mergeCell ref="C7:F7"/>
    <mergeCell ref="G7:H7"/>
    <mergeCell ref="I7:J7"/>
    <mergeCell ref="K7:L7"/>
    <mergeCell ref="M7:N7"/>
    <mergeCell ref="O7:P7"/>
    <mergeCell ref="Q7:R7"/>
    <mergeCell ref="S7:T7"/>
    <mergeCell ref="U7:V7"/>
    <mergeCell ref="C8:F8"/>
    <mergeCell ref="G8:H8"/>
    <mergeCell ref="I8:J8"/>
    <mergeCell ref="K8:L8"/>
    <mergeCell ref="M8:N8"/>
    <mergeCell ref="O8:P8"/>
    <mergeCell ref="Q8:R8"/>
    <mergeCell ref="S8:T8"/>
    <mergeCell ref="U8:V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AE6"/>
  <sheetViews>
    <sheetView view="pageBreakPreview" zoomScale="80" zoomScaleSheetLayoutView="80" zoomScalePageLayoutView="0" workbookViewId="0" topLeftCell="A1">
      <selection activeCell="C48" sqref="C48"/>
    </sheetView>
  </sheetViews>
  <sheetFormatPr defaultColWidth="9.00390625" defaultRowHeight="12.75"/>
  <cols>
    <col min="1" max="1" width="5.75390625" style="0" bestFit="1" customWidth="1"/>
    <col min="2" max="2" width="55.875" style="0" bestFit="1" customWidth="1"/>
    <col min="3" max="4" width="11.375" style="0" customWidth="1"/>
    <col min="5" max="5" width="11.125" style="0" customWidth="1"/>
    <col min="6" max="6" width="9.25390625" style="0" customWidth="1"/>
    <col min="7" max="8" width="15.625" style="0" bestFit="1" customWidth="1"/>
    <col min="9" max="9" width="6.75390625" style="0" customWidth="1"/>
    <col min="10" max="10" width="9.75390625" style="0" customWidth="1"/>
    <col min="11" max="11" width="6.75390625" style="0" customWidth="1"/>
    <col min="12" max="12" width="11.625" style="0" customWidth="1"/>
    <col min="13" max="13" width="7.25390625" style="0" customWidth="1"/>
    <col min="14" max="14" width="9.625" style="0" customWidth="1"/>
    <col min="15" max="16" width="8.00390625" style="0" customWidth="1"/>
    <col min="17" max="17" width="8.75390625" style="0" customWidth="1"/>
    <col min="18" max="18" width="8.25390625" style="0" customWidth="1"/>
    <col min="20" max="20" width="9.375" style="0" customWidth="1"/>
  </cols>
  <sheetData>
    <row r="2" spans="1:31" ht="14.25">
      <c r="A2" s="237" t="s">
        <v>73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ht="15.7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57" customHeight="1">
      <c r="A4" s="241" t="s">
        <v>0</v>
      </c>
      <c r="B4" s="243" t="s">
        <v>23</v>
      </c>
      <c r="C4" s="230" t="s">
        <v>37</v>
      </c>
      <c r="D4" s="230"/>
      <c r="E4" s="230"/>
      <c r="F4" s="244"/>
      <c r="G4" s="232" t="s">
        <v>26</v>
      </c>
      <c r="H4" s="231"/>
      <c r="I4" s="232" t="s">
        <v>27</v>
      </c>
      <c r="J4" s="230"/>
      <c r="K4" s="230"/>
      <c r="L4" s="231"/>
      <c r="M4" s="232" t="s">
        <v>39</v>
      </c>
      <c r="N4" s="230"/>
      <c r="O4" s="230"/>
      <c r="P4" s="231"/>
      <c r="Q4" s="229" t="s">
        <v>40</v>
      </c>
      <c r="R4" s="230"/>
      <c r="S4" s="230"/>
      <c r="T4" s="231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7.25" customHeight="1" thickBot="1">
      <c r="A5" s="242"/>
      <c r="B5" s="233"/>
      <c r="C5" s="245"/>
      <c r="D5" s="245"/>
      <c r="E5" s="245"/>
      <c r="F5" s="238"/>
      <c r="G5" s="59" t="s">
        <v>74</v>
      </c>
      <c r="H5" s="60" t="s">
        <v>80</v>
      </c>
      <c r="I5" s="227" t="s">
        <v>74</v>
      </c>
      <c r="J5" s="228"/>
      <c r="K5" s="233" t="s">
        <v>81</v>
      </c>
      <c r="L5" s="234"/>
      <c r="M5" s="227" t="s">
        <v>74</v>
      </c>
      <c r="N5" s="228"/>
      <c r="O5" s="233" t="s">
        <v>81</v>
      </c>
      <c r="P5" s="234"/>
      <c r="Q5" s="227" t="s">
        <v>74</v>
      </c>
      <c r="R5" s="228"/>
      <c r="S5" s="233" t="s">
        <v>81</v>
      </c>
      <c r="T5" s="234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" customHeight="1" thickBot="1">
      <c r="A6" s="61"/>
      <c r="B6" s="62" t="s">
        <v>50</v>
      </c>
      <c r="C6" s="238" t="s">
        <v>50</v>
      </c>
      <c r="D6" s="239"/>
      <c r="E6" s="239"/>
      <c r="F6" s="240"/>
      <c r="G6" s="63">
        <v>0</v>
      </c>
      <c r="H6" s="64">
        <v>0</v>
      </c>
      <c r="I6" s="235">
        <v>0</v>
      </c>
      <c r="J6" s="236"/>
      <c r="K6" s="225">
        <v>0</v>
      </c>
      <c r="L6" s="226"/>
      <c r="M6" s="235">
        <v>0</v>
      </c>
      <c r="N6" s="236"/>
      <c r="O6" s="225">
        <v>0</v>
      </c>
      <c r="P6" s="226"/>
      <c r="Q6" s="235">
        <v>0</v>
      </c>
      <c r="R6" s="236"/>
      <c r="S6" s="225">
        <v>0</v>
      </c>
      <c r="T6" s="226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</sheetData>
  <sheetProtection/>
  <mergeCells count="21">
    <mergeCell ref="I4:L4"/>
    <mergeCell ref="Q6:R6"/>
    <mergeCell ref="A2:T2"/>
    <mergeCell ref="C6:F6"/>
    <mergeCell ref="I6:J6"/>
    <mergeCell ref="K6:L6"/>
    <mergeCell ref="M6:N6"/>
    <mergeCell ref="A4:A5"/>
    <mergeCell ref="B4:B5"/>
    <mergeCell ref="C4:F5"/>
    <mergeCell ref="G4:H4"/>
    <mergeCell ref="S6:T6"/>
    <mergeCell ref="Q5:R5"/>
    <mergeCell ref="I5:J5"/>
    <mergeCell ref="M5:N5"/>
    <mergeCell ref="Q4:T4"/>
    <mergeCell ref="M4:P4"/>
    <mergeCell ref="O6:P6"/>
    <mergeCell ref="K5:L5"/>
    <mergeCell ref="S5:T5"/>
    <mergeCell ref="O5:P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8"/>
  <sheetViews>
    <sheetView view="pageBreakPreview" zoomScale="80" zoomScaleNormal="90" zoomScaleSheetLayoutView="80" zoomScalePageLayoutView="0" workbookViewId="0" topLeftCell="A1">
      <selection activeCell="T10" sqref="R10:T10"/>
    </sheetView>
  </sheetViews>
  <sheetFormatPr defaultColWidth="9.00390625" defaultRowHeight="12.75"/>
  <cols>
    <col min="1" max="1" width="4.25390625" style="47" customWidth="1"/>
    <col min="2" max="2" width="40.75390625" style="47" customWidth="1"/>
    <col min="3" max="3" width="10.25390625" style="47" customWidth="1"/>
    <col min="4" max="4" width="11.00390625" style="47" bestFit="1" customWidth="1"/>
    <col min="5" max="12" width="11.00390625" style="47" customWidth="1"/>
    <col min="13" max="13" width="10.75390625" style="47" customWidth="1"/>
    <col min="14" max="16" width="9.75390625" style="47" customWidth="1"/>
    <col min="17" max="17" width="15.75390625" style="47" bestFit="1" customWidth="1"/>
    <col min="18" max="18" width="12.875" style="47" customWidth="1"/>
    <col min="19" max="19" width="11.25390625" style="47" customWidth="1"/>
    <col min="20" max="16384" width="9.125" style="47" customWidth="1"/>
  </cols>
  <sheetData>
    <row r="2" spans="1:17" ht="33" customHeight="1">
      <c r="A2" s="261" t="s">
        <v>113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</row>
    <row r="3" spans="1:17" ht="15" customHeight="1">
      <c r="A3" s="48"/>
      <c r="B3" s="48"/>
      <c r="C3" s="48"/>
      <c r="D3" s="48"/>
      <c r="E3" s="145"/>
      <c r="F3" s="145"/>
      <c r="G3" s="145"/>
      <c r="H3" s="145"/>
      <c r="I3" s="145"/>
      <c r="J3" s="145"/>
      <c r="K3" s="145"/>
      <c r="L3" s="145"/>
      <c r="M3" s="48"/>
      <c r="N3" s="48"/>
      <c r="O3" s="48"/>
      <c r="P3" s="48"/>
      <c r="Q3" s="48"/>
    </row>
    <row r="4" spans="1:17" ht="15" customHeight="1" thickBot="1">
      <c r="A4" s="48"/>
      <c r="B4" s="48"/>
      <c r="C4" s="48"/>
      <c r="D4" s="48"/>
      <c r="E4" s="145"/>
      <c r="F4" s="145"/>
      <c r="G4" s="145"/>
      <c r="H4" s="145"/>
      <c r="I4" s="145"/>
      <c r="J4" s="145"/>
      <c r="K4" s="145"/>
      <c r="L4" s="145"/>
      <c r="M4" s="48"/>
      <c r="N4" s="48"/>
      <c r="O4" s="48"/>
      <c r="P4" s="48"/>
      <c r="Q4" s="48"/>
    </row>
    <row r="5" spans="1:17" s="49" customFormat="1" ht="24.75" customHeight="1" thickBot="1">
      <c r="A5" s="262" t="s">
        <v>28</v>
      </c>
      <c r="B5" s="252" t="s">
        <v>1</v>
      </c>
      <c r="C5" s="249" t="s">
        <v>34</v>
      </c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1"/>
    </row>
    <row r="6" spans="1:17" s="49" customFormat="1" ht="24.75" customHeight="1" thickBot="1">
      <c r="A6" s="263"/>
      <c r="B6" s="267"/>
      <c r="C6" s="258" t="s">
        <v>33</v>
      </c>
      <c r="D6" s="259"/>
      <c r="E6" s="259"/>
      <c r="F6" s="259"/>
      <c r="G6" s="259"/>
      <c r="H6" s="259"/>
      <c r="I6" s="259"/>
      <c r="J6" s="259"/>
      <c r="K6" s="259"/>
      <c r="L6" s="260"/>
      <c r="M6" s="258" t="s">
        <v>35</v>
      </c>
      <c r="N6" s="259"/>
      <c r="O6" s="259"/>
      <c r="P6" s="259"/>
      <c r="Q6" s="260"/>
    </row>
    <row r="7" spans="1:17" s="49" customFormat="1" ht="28.5" customHeight="1">
      <c r="A7" s="264"/>
      <c r="B7" s="268"/>
      <c r="C7" s="250" t="s">
        <v>75</v>
      </c>
      <c r="D7" s="272"/>
      <c r="E7" s="275" t="s">
        <v>71</v>
      </c>
      <c r="F7" s="276"/>
      <c r="G7" s="276"/>
      <c r="H7" s="276"/>
      <c r="I7" s="276"/>
      <c r="J7" s="276"/>
      <c r="K7" s="276"/>
      <c r="L7" s="277"/>
      <c r="M7" s="249" t="s">
        <v>75</v>
      </c>
      <c r="N7" s="252" t="s">
        <v>71</v>
      </c>
      <c r="O7" s="252"/>
      <c r="P7" s="252"/>
      <c r="Q7" s="253"/>
    </row>
    <row r="8" spans="1:17" s="49" customFormat="1" ht="10.5" customHeight="1">
      <c r="A8" s="265"/>
      <c r="B8" s="254"/>
      <c r="C8" s="273"/>
      <c r="D8" s="274"/>
      <c r="E8" s="246" t="s">
        <v>29</v>
      </c>
      <c r="F8" s="248"/>
      <c r="G8" s="246" t="s">
        <v>30</v>
      </c>
      <c r="H8" s="248"/>
      <c r="I8" s="246" t="s">
        <v>31</v>
      </c>
      <c r="J8" s="248"/>
      <c r="K8" s="246" t="s">
        <v>32</v>
      </c>
      <c r="L8" s="247"/>
      <c r="M8" s="250"/>
      <c r="N8" s="254" t="s">
        <v>29</v>
      </c>
      <c r="O8" s="254" t="s">
        <v>30</v>
      </c>
      <c r="P8" s="254" t="s">
        <v>31</v>
      </c>
      <c r="Q8" s="256" t="s">
        <v>32</v>
      </c>
    </row>
    <row r="9" spans="1:17" s="49" customFormat="1" ht="27.75" customHeight="1" thickBot="1">
      <c r="A9" s="266"/>
      <c r="B9" s="269"/>
      <c r="C9" s="51" t="s">
        <v>69</v>
      </c>
      <c r="D9" s="50" t="s">
        <v>70</v>
      </c>
      <c r="E9" s="146" t="s">
        <v>69</v>
      </c>
      <c r="F9" s="146" t="s">
        <v>70</v>
      </c>
      <c r="G9" s="146" t="s">
        <v>69</v>
      </c>
      <c r="H9" s="146" t="s">
        <v>70</v>
      </c>
      <c r="I9" s="146" t="s">
        <v>69</v>
      </c>
      <c r="J9" s="146" t="s">
        <v>70</v>
      </c>
      <c r="K9" s="146" t="s">
        <v>69</v>
      </c>
      <c r="L9" s="50" t="s">
        <v>70</v>
      </c>
      <c r="M9" s="251"/>
      <c r="N9" s="255"/>
      <c r="O9" s="255"/>
      <c r="P9" s="255"/>
      <c r="Q9" s="257"/>
    </row>
    <row r="10" spans="1:20" s="53" customFormat="1" ht="15.75" customHeight="1">
      <c r="A10" s="33"/>
      <c r="B10" s="34" t="s">
        <v>48</v>
      </c>
      <c r="C10" s="34">
        <f>C11+C24</f>
        <v>0.7709999999999999</v>
      </c>
      <c r="D10" s="34">
        <f>D11+D24</f>
        <v>5.03</v>
      </c>
      <c r="E10" s="34">
        <f aca="true" t="shared" si="0" ref="E10:L10">E11+E24</f>
        <v>0</v>
      </c>
      <c r="F10" s="34">
        <f t="shared" si="0"/>
        <v>0</v>
      </c>
      <c r="G10" s="34">
        <f t="shared" si="0"/>
        <v>0.074</v>
      </c>
      <c r="H10" s="34">
        <f t="shared" si="0"/>
        <v>0</v>
      </c>
      <c r="I10" s="34">
        <f t="shared" si="0"/>
        <v>0.16</v>
      </c>
      <c r="J10" s="34">
        <f t="shared" si="0"/>
        <v>0.63</v>
      </c>
      <c r="K10" s="34">
        <f t="shared" si="0"/>
        <v>0.5369999999999999</v>
      </c>
      <c r="L10" s="34">
        <f t="shared" si="0"/>
        <v>4.4</v>
      </c>
      <c r="M10" s="34">
        <f>N10+O10+P10+Q10</f>
        <v>76.42683264</v>
      </c>
      <c r="N10" s="34">
        <f>N11+N24</f>
        <v>0</v>
      </c>
      <c r="O10" s="34">
        <f>O11+O24</f>
        <v>10.40401165</v>
      </c>
      <c r="P10" s="34">
        <v>14.96038324</v>
      </c>
      <c r="Q10" s="138">
        <f>Q11+Q24</f>
        <v>51.06243775</v>
      </c>
      <c r="R10" s="52"/>
      <c r="S10" s="52"/>
      <c r="T10" s="52"/>
    </row>
    <row r="11" spans="1:17" s="54" customFormat="1" ht="31.5" customHeight="1">
      <c r="A11" s="35">
        <v>1</v>
      </c>
      <c r="B11" s="36" t="s">
        <v>6</v>
      </c>
      <c r="C11" s="67">
        <f>C12</f>
        <v>0</v>
      </c>
      <c r="D11" s="67">
        <f>D12</f>
        <v>0.63</v>
      </c>
      <c r="E11" s="67">
        <f aca="true" t="shared" si="1" ref="E11:L11">E12</f>
        <v>0</v>
      </c>
      <c r="F11" s="67">
        <f t="shared" si="1"/>
        <v>0</v>
      </c>
      <c r="G11" s="67">
        <f t="shared" si="1"/>
        <v>0</v>
      </c>
      <c r="H11" s="67">
        <f t="shared" si="1"/>
        <v>0</v>
      </c>
      <c r="I11" s="67">
        <f t="shared" si="1"/>
        <v>0</v>
      </c>
      <c r="J11" s="67">
        <f t="shared" si="1"/>
        <v>0.63</v>
      </c>
      <c r="K11" s="67">
        <f t="shared" si="1"/>
        <v>0</v>
      </c>
      <c r="L11" s="67">
        <f t="shared" si="1"/>
        <v>0</v>
      </c>
      <c r="M11" s="67">
        <f aca="true" t="shared" si="2" ref="M11:M46">N11+O11+P11+Q11</f>
        <v>0.62385246</v>
      </c>
      <c r="N11" s="67">
        <f>N12</f>
        <v>0</v>
      </c>
      <c r="O11" s="67">
        <f>O12</f>
        <v>0</v>
      </c>
      <c r="P11" s="67">
        <v>0.62385246</v>
      </c>
      <c r="Q11" s="97">
        <f>Q12</f>
        <v>0</v>
      </c>
    </row>
    <row r="12" spans="1:17" s="54" customFormat="1" ht="25.5">
      <c r="A12" s="23" t="s">
        <v>7</v>
      </c>
      <c r="B12" s="36" t="s">
        <v>38</v>
      </c>
      <c r="C12" s="67">
        <f>C15+C18</f>
        <v>0</v>
      </c>
      <c r="D12" s="67">
        <f>D15+D18</f>
        <v>0.63</v>
      </c>
      <c r="E12" s="67">
        <f aca="true" t="shared" si="3" ref="E12:L12">E15+E18</f>
        <v>0</v>
      </c>
      <c r="F12" s="67">
        <f t="shared" si="3"/>
        <v>0</v>
      </c>
      <c r="G12" s="67">
        <f t="shared" si="3"/>
        <v>0</v>
      </c>
      <c r="H12" s="67">
        <f t="shared" si="3"/>
        <v>0</v>
      </c>
      <c r="I12" s="67">
        <f t="shared" si="3"/>
        <v>0</v>
      </c>
      <c r="J12" s="67">
        <f t="shared" si="3"/>
        <v>0.63</v>
      </c>
      <c r="K12" s="67">
        <f t="shared" si="3"/>
        <v>0</v>
      </c>
      <c r="L12" s="67">
        <f t="shared" si="3"/>
        <v>0</v>
      </c>
      <c r="M12" s="67">
        <f t="shared" si="2"/>
        <v>0.62385246</v>
      </c>
      <c r="N12" s="67">
        <f>N15+N18</f>
        <v>0</v>
      </c>
      <c r="O12" s="67">
        <f>O15+O18</f>
        <v>0</v>
      </c>
      <c r="P12" s="67">
        <v>0.62385246</v>
      </c>
      <c r="Q12" s="97">
        <f>Q15+Q18</f>
        <v>0</v>
      </c>
    </row>
    <row r="13" spans="1:17" s="55" customFormat="1" ht="12.75">
      <c r="A13" s="69"/>
      <c r="B13" s="70" t="s">
        <v>82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>
        <f t="shared" si="2"/>
        <v>0</v>
      </c>
      <c r="N13" s="73"/>
      <c r="O13" s="73"/>
      <c r="P13" s="73"/>
      <c r="Q13" s="139"/>
    </row>
    <row r="14" spans="1:19" s="57" customFormat="1" ht="30" customHeight="1">
      <c r="A14" s="74">
        <v>1</v>
      </c>
      <c r="B14" s="75" t="s">
        <v>83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>
        <f t="shared" si="2"/>
        <v>0</v>
      </c>
      <c r="N14" s="77"/>
      <c r="O14" s="77"/>
      <c r="P14" s="77"/>
      <c r="Q14" s="140"/>
      <c r="R14" s="56"/>
      <c r="S14" s="57" t="s">
        <v>98</v>
      </c>
    </row>
    <row r="15" spans="1:19" s="58" customFormat="1" ht="12.75">
      <c r="A15" s="78"/>
      <c r="B15" s="79" t="s">
        <v>84</v>
      </c>
      <c r="C15" s="80">
        <f aca="true" t="shared" si="4" ref="C15:Q15">C14</f>
        <v>0</v>
      </c>
      <c r="D15" s="80">
        <f t="shared" si="4"/>
        <v>0</v>
      </c>
      <c r="E15" s="80">
        <f t="shared" si="4"/>
        <v>0</v>
      </c>
      <c r="F15" s="80">
        <f t="shared" si="4"/>
        <v>0</v>
      </c>
      <c r="G15" s="80">
        <f t="shared" si="4"/>
        <v>0</v>
      </c>
      <c r="H15" s="80">
        <f t="shared" si="4"/>
        <v>0</v>
      </c>
      <c r="I15" s="80">
        <f t="shared" si="4"/>
        <v>0</v>
      </c>
      <c r="J15" s="80">
        <f t="shared" si="4"/>
        <v>0</v>
      </c>
      <c r="K15" s="80">
        <f t="shared" si="4"/>
        <v>0</v>
      </c>
      <c r="L15" s="80">
        <f t="shared" si="4"/>
        <v>0</v>
      </c>
      <c r="M15" s="80">
        <f t="shared" si="4"/>
        <v>0</v>
      </c>
      <c r="N15" s="80">
        <f t="shared" si="4"/>
        <v>0</v>
      </c>
      <c r="O15" s="80">
        <f t="shared" si="4"/>
        <v>0</v>
      </c>
      <c r="P15" s="80">
        <f t="shared" si="4"/>
        <v>0</v>
      </c>
      <c r="Q15" s="96">
        <f t="shared" si="4"/>
        <v>0</v>
      </c>
      <c r="R15" s="56"/>
      <c r="S15" s="58" t="s">
        <v>98</v>
      </c>
    </row>
    <row r="16" spans="1:22" s="58" customFormat="1" ht="12.75">
      <c r="A16" s="69"/>
      <c r="B16" s="70" t="s">
        <v>85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>
        <f t="shared" si="2"/>
        <v>0</v>
      </c>
      <c r="N16" s="73"/>
      <c r="O16" s="73"/>
      <c r="P16" s="73"/>
      <c r="Q16" s="139"/>
      <c r="R16" s="56"/>
      <c r="V16" s="58" t="s">
        <v>98</v>
      </c>
    </row>
    <row r="17" spans="1:18" s="58" customFormat="1" ht="51">
      <c r="A17" s="74">
        <v>2</v>
      </c>
      <c r="B17" s="81" t="s">
        <v>86</v>
      </c>
      <c r="C17" s="77">
        <v>0</v>
      </c>
      <c r="D17" s="77">
        <v>0.63</v>
      </c>
      <c r="E17" s="77"/>
      <c r="F17" s="77"/>
      <c r="G17" s="77"/>
      <c r="H17" s="77"/>
      <c r="I17" s="77"/>
      <c r="J17" s="77">
        <v>0.63</v>
      </c>
      <c r="K17" s="77"/>
      <c r="L17" s="77"/>
      <c r="M17" s="77">
        <f t="shared" si="2"/>
        <v>0.62385246</v>
      </c>
      <c r="N17" s="77"/>
      <c r="O17" s="77"/>
      <c r="P17" s="77">
        <v>0.62385246</v>
      </c>
      <c r="Q17" s="140"/>
      <c r="R17" s="56"/>
    </row>
    <row r="18" spans="1:18" s="55" customFormat="1" ht="12.75">
      <c r="A18" s="78"/>
      <c r="B18" s="79" t="s">
        <v>87</v>
      </c>
      <c r="C18" s="80">
        <f aca="true" t="shared" si="5" ref="C18:Q18">C17</f>
        <v>0</v>
      </c>
      <c r="D18" s="80">
        <f t="shared" si="5"/>
        <v>0.63</v>
      </c>
      <c r="E18" s="80">
        <f aca="true" t="shared" si="6" ref="E18:L18">E17</f>
        <v>0</v>
      </c>
      <c r="F18" s="80">
        <f t="shared" si="6"/>
        <v>0</v>
      </c>
      <c r="G18" s="80">
        <f t="shared" si="6"/>
        <v>0</v>
      </c>
      <c r="H18" s="80">
        <f t="shared" si="6"/>
        <v>0</v>
      </c>
      <c r="I18" s="80">
        <f t="shared" si="6"/>
        <v>0</v>
      </c>
      <c r="J18" s="80">
        <f t="shared" si="6"/>
        <v>0.63</v>
      </c>
      <c r="K18" s="80">
        <f t="shared" si="6"/>
        <v>0</v>
      </c>
      <c r="L18" s="80">
        <f t="shared" si="6"/>
        <v>0</v>
      </c>
      <c r="M18" s="80">
        <f t="shared" si="5"/>
        <v>0.62385246</v>
      </c>
      <c r="N18" s="80">
        <f t="shared" si="5"/>
        <v>0</v>
      </c>
      <c r="O18" s="80">
        <f t="shared" si="5"/>
        <v>0</v>
      </c>
      <c r="P18" s="80">
        <f t="shared" si="5"/>
        <v>0.62385246</v>
      </c>
      <c r="Q18" s="96">
        <f t="shared" si="5"/>
        <v>0</v>
      </c>
      <c r="R18" s="56"/>
    </row>
    <row r="19" spans="1:18" s="57" customFormat="1" ht="27.75" customHeight="1" hidden="1">
      <c r="A19" s="39" t="s">
        <v>5</v>
      </c>
      <c r="B19" s="40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>
        <f t="shared" si="2"/>
        <v>0</v>
      </c>
      <c r="N19" s="77"/>
      <c r="O19" s="77">
        <v>0</v>
      </c>
      <c r="P19" s="77">
        <v>0</v>
      </c>
      <c r="Q19" s="140"/>
      <c r="R19" s="56"/>
    </row>
    <row r="20" spans="1:18" s="57" customFormat="1" ht="41.25" customHeight="1" hidden="1">
      <c r="A20" s="42"/>
      <c r="B20" s="43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>
        <f t="shared" si="2"/>
        <v>0</v>
      </c>
      <c r="N20" s="80"/>
      <c r="O20" s="80"/>
      <c r="P20" s="80">
        <v>0</v>
      </c>
      <c r="Q20" s="96"/>
      <c r="R20" s="56"/>
    </row>
    <row r="21" spans="1:18" s="57" customFormat="1" ht="37.5" customHeight="1" hidden="1">
      <c r="A21" s="44" t="s">
        <v>9</v>
      </c>
      <c r="B21" s="19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>
        <f t="shared" si="2"/>
        <v>0</v>
      </c>
      <c r="N21" s="77"/>
      <c r="O21" s="77">
        <v>0</v>
      </c>
      <c r="P21" s="77">
        <v>0</v>
      </c>
      <c r="Q21" s="140"/>
      <c r="R21" s="56"/>
    </row>
    <row r="22" spans="1:18" s="57" customFormat="1" ht="52.5" customHeight="1" hidden="1">
      <c r="A22" s="44" t="s">
        <v>11</v>
      </c>
      <c r="B22" s="19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>
        <f t="shared" si="2"/>
        <v>0</v>
      </c>
      <c r="N22" s="77"/>
      <c r="O22" s="77">
        <v>0</v>
      </c>
      <c r="P22" s="77">
        <v>0</v>
      </c>
      <c r="Q22" s="140"/>
      <c r="R22" s="56"/>
    </row>
    <row r="23" spans="1:17" ht="15" customHeight="1" hidden="1">
      <c r="A23" s="44" t="s">
        <v>12</v>
      </c>
      <c r="B23" s="19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>
        <f t="shared" si="2"/>
        <v>0</v>
      </c>
      <c r="N23" s="77"/>
      <c r="O23" s="77">
        <v>0</v>
      </c>
      <c r="P23" s="77">
        <v>0</v>
      </c>
      <c r="Q23" s="140"/>
    </row>
    <row r="24" spans="1:17" ht="15">
      <c r="A24" s="44" t="s">
        <v>8</v>
      </c>
      <c r="B24" s="84" t="s">
        <v>52</v>
      </c>
      <c r="C24" s="37">
        <f aca="true" t="shared" si="7" ref="C24:Q24">C25</f>
        <v>0.7709999999999999</v>
      </c>
      <c r="D24" s="37">
        <f t="shared" si="7"/>
        <v>4.4</v>
      </c>
      <c r="E24" s="37">
        <f t="shared" si="7"/>
        <v>0</v>
      </c>
      <c r="F24" s="37">
        <f t="shared" si="7"/>
        <v>0</v>
      </c>
      <c r="G24" s="37">
        <f t="shared" si="7"/>
        <v>0.074</v>
      </c>
      <c r="H24" s="37">
        <f t="shared" si="7"/>
        <v>0</v>
      </c>
      <c r="I24" s="37">
        <f t="shared" si="7"/>
        <v>0.16</v>
      </c>
      <c r="J24" s="37">
        <f t="shared" si="7"/>
        <v>0</v>
      </c>
      <c r="K24" s="37">
        <f t="shared" si="7"/>
        <v>0.5369999999999999</v>
      </c>
      <c r="L24" s="37">
        <f t="shared" si="7"/>
        <v>4.4</v>
      </c>
      <c r="M24" s="37">
        <f t="shared" si="7"/>
        <v>75.80298018</v>
      </c>
      <c r="N24" s="37">
        <f t="shared" si="7"/>
        <v>0</v>
      </c>
      <c r="O24" s="37">
        <f t="shared" si="7"/>
        <v>10.40401165</v>
      </c>
      <c r="P24" s="37">
        <f t="shared" si="7"/>
        <v>14.33653078</v>
      </c>
      <c r="Q24" s="24">
        <f t="shared" si="7"/>
        <v>51.06243775</v>
      </c>
    </row>
    <row r="25" spans="1:17" ht="25.5">
      <c r="A25" s="44" t="s">
        <v>13</v>
      </c>
      <c r="B25" s="85" t="s">
        <v>38</v>
      </c>
      <c r="C25" s="37">
        <f aca="true" t="shared" si="8" ref="C25:Q25">C36+C42+C47</f>
        <v>0.7709999999999999</v>
      </c>
      <c r="D25" s="37">
        <f t="shared" si="8"/>
        <v>4.4</v>
      </c>
      <c r="E25" s="37">
        <f aca="true" t="shared" si="9" ref="E25:L25">E36+E42+E47</f>
        <v>0</v>
      </c>
      <c r="F25" s="37">
        <f t="shared" si="9"/>
        <v>0</v>
      </c>
      <c r="G25" s="37">
        <f t="shared" si="9"/>
        <v>0.074</v>
      </c>
      <c r="H25" s="37">
        <f t="shared" si="9"/>
        <v>0</v>
      </c>
      <c r="I25" s="37">
        <f t="shared" si="9"/>
        <v>0.16</v>
      </c>
      <c r="J25" s="37">
        <f t="shared" si="9"/>
        <v>0</v>
      </c>
      <c r="K25" s="37">
        <f t="shared" si="9"/>
        <v>0.5369999999999999</v>
      </c>
      <c r="L25" s="37">
        <f t="shared" si="9"/>
        <v>4.4</v>
      </c>
      <c r="M25" s="37">
        <f t="shared" si="8"/>
        <v>75.80298018</v>
      </c>
      <c r="N25" s="37">
        <f t="shared" si="8"/>
        <v>0</v>
      </c>
      <c r="O25" s="37">
        <f t="shared" si="8"/>
        <v>10.40401165</v>
      </c>
      <c r="P25" s="37">
        <f t="shared" si="8"/>
        <v>14.33653078</v>
      </c>
      <c r="Q25" s="24">
        <f t="shared" si="8"/>
        <v>51.06243775</v>
      </c>
    </row>
    <row r="26" spans="1:17" ht="15">
      <c r="A26" s="46"/>
      <c r="B26" s="38" t="s">
        <v>49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>
        <f t="shared" si="2"/>
        <v>0</v>
      </c>
      <c r="N26" s="27"/>
      <c r="O26" s="27"/>
      <c r="P26" s="27"/>
      <c r="Q26" s="25"/>
    </row>
    <row r="27" spans="1:17" ht="25.5">
      <c r="A27" s="86">
        <v>3</v>
      </c>
      <c r="B27" s="75" t="s">
        <v>53</v>
      </c>
      <c r="C27" s="77">
        <v>0.247</v>
      </c>
      <c r="D27" s="77">
        <v>4</v>
      </c>
      <c r="E27" s="77"/>
      <c r="F27" s="77"/>
      <c r="G27" s="77"/>
      <c r="H27" s="77"/>
      <c r="I27" s="77"/>
      <c r="J27" s="77"/>
      <c r="K27" s="155">
        <v>0.247</v>
      </c>
      <c r="L27" s="155">
        <v>4</v>
      </c>
      <c r="M27" s="77">
        <f t="shared" si="2"/>
        <v>49.09261646</v>
      </c>
      <c r="N27" s="77"/>
      <c r="O27" s="77"/>
      <c r="P27" s="77">
        <v>0</v>
      </c>
      <c r="Q27" s="140">
        <v>49.09261646</v>
      </c>
    </row>
    <row r="28" spans="1:17" ht="25.5">
      <c r="A28" s="86">
        <v>4</v>
      </c>
      <c r="B28" s="75" t="s">
        <v>88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>
        <f t="shared" si="2"/>
        <v>0</v>
      </c>
      <c r="N28" s="77"/>
      <c r="O28" s="77"/>
      <c r="P28" s="77"/>
      <c r="Q28" s="140"/>
    </row>
    <row r="29" spans="1:17" ht="25.5">
      <c r="A29" s="86">
        <v>5</v>
      </c>
      <c r="B29" s="75" t="s">
        <v>89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>
        <f t="shared" si="2"/>
        <v>0</v>
      </c>
      <c r="N29" s="77"/>
      <c r="O29" s="77"/>
      <c r="P29" s="77">
        <v>0</v>
      </c>
      <c r="Q29" s="140"/>
    </row>
    <row r="30" spans="1:17" ht="25.5">
      <c r="A30" s="86">
        <v>6</v>
      </c>
      <c r="B30" s="75" t="s">
        <v>54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>
        <f t="shared" si="2"/>
        <v>0</v>
      </c>
      <c r="N30" s="77"/>
      <c r="O30" s="77"/>
      <c r="P30" s="77">
        <v>0</v>
      </c>
      <c r="Q30" s="140"/>
    </row>
    <row r="31" spans="1:17" ht="38.25">
      <c r="A31" s="86">
        <v>7</v>
      </c>
      <c r="B31" s="75" t="s">
        <v>90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>
        <f t="shared" si="2"/>
        <v>0</v>
      </c>
      <c r="N31" s="77"/>
      <c r="O31" s="77"/>
      <c r="P31" s="77">
        <v>0</v>
      </c>
      <c r="Q31" s="140"/>
    </row>
    <row r="32" spans="1:17" ht="38.25">
      <c r="A32" s="86">
        <v>8</v>
      </c>
      <c r="B32" s="75" t="s">
        <v>91</v>
      </c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>
        <f t="shared" si="2"/>
        <v>0</v>
      </c>
      <c r="N32" s="77"/>
      <c r="O32" s="77"/>
      <c r="P32" s="77">
        <v>0</v>
      </c>
      <c r="Q32" s="140"/>
    </row>
    <row r="33" spans="1:17" ht="25.5">
      <c r="A33" s="86">
        <v>9</v>
      </c>
      <c r="B33" s="75" t="s">
        <v>94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>
        <f t="shared" si="2"/>
        <v>23.76437172</v>
      </c>
      <c r="N33" s="77"/>
      <c r="O33" s="77">
        <v>10.21140483</v>
      </c>
      <c r="P33" s="77">
        <v>13.55296689</v>
      </c>
      <c r="Q33" s="140"/>
    </row>
    <row r="34" spans="1:17" ht="38.25">
      <c r="A34" s="86">
        <v>10</v>
      </c>
      <c r="B34" s="87" t="s">
        <v>92</v>
      </c>
      <c r="C34" s="77">
        <v>0.29</v>
      </c>
      <c r="D34" s="77">
        <v>0</v>
      </c>
      <c r="E34" s="77"/>
      <c r="F34" s="77"/>
      <c r="G34" s="77"/>
      <c r="H34" s="77"/>
      <c r="I34" s="77"/>
      <c r="J34" s="77"/>
      <c r="K34" s="155">
        <v>0.29</v>
      </c>
      <c r="L34" s="77"/>
      <c r="M34" s="77">
        <f t="shared" si="2"/>
        <v>0.7363167899999999</v>
      </c>
      <c r="N34" s="77"/>
      <c r="O34" s="77"/>
      <c r="P34" s="77"/>
      <c r="Q34" s="140">
        <f>0.38884039+0.21519328+0.13228312</f>
        <v>0.7363167899999999</v>
      </c>
    </row>
    <row r="35" spans="1:17" ht="38.25">
      <c r="A35" s="86">
        <v>11</v>
      </c>
      <c r="B35" s="88" t="s">
        <v>58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>
        <f t="shared" si="2"/>
        <v>0</v>
      </c>
      <c r="N35" s="77"/>
      <c r="O35" s="77"/>
      <c r="P35" s="77"/>
      <c r="Q35" s="140"/>
    </row>
    <row r="36" spans="1:17" ht="15">
      <c r="A36" s="45"/>
      <c r="B36" s="36" t="s">
        <v>51</v>
      </c>
      <c r="C36" s="67">
        <f aca="true" t="shared" si="10" ref="C36:Q36">SUM(C27:C35)</f>
        <v>0.5369999999999999</v>
      </c>
      <c r="D36" s="67">
        <f t="shared" si="10"/>
        <v>4</v>
      </c>
      <c r="E36" s="67">
        <f t="shared" si="10"/>
        <v>0</v>
      </c>
      <c r="F36" s="67">
        <f t="shared" si="10"/>
        <v>0</v>
      </c>
      <c r="G36" s="67">
        <f t="shared" si="10"/>
        <v>0</v>
      </c>
      <c r="H36" s="67">
        <f t="shared" si="10"/>
        <v>0</v>
      </c>
      <c r="I36" s="67">
        <f t="shared" si="10"/>
        <v>0</v>
      </c>
      <c r="J36" s="67">
        <f t="shared" si="10"/>
        <v>0</v>
      </c>
      <c r="K36" s="67">
        <f t="shared" si="10"/>
        <v>0.5369999999999999</v>
      </c>
      <c r="L36" s="67">
        <f t="shared" si="10"/>
        <v>4</v>
      </c>
      <c r="M36" s="67">
        <f t="shared" si="10"/>
        <v>73.59330497</v>
      </c>
      <c r="N36" s="67">
        <f t="shared" si="10"/>
        <v>0</v>
      </c>
      <c r="O36" s="67">
        <f t="shared" si="10"/>
        <v>10.21140483</v>
      </c>
      <c r="P36" s="67">
        <f t="shared" si="10"/>
        <v>13.55296689</v>
      </c>
      <c r="Q36" s="97">
        <f t="shared" si="10"/>
        <v>49.82893325</v>
      </c>
    </row>
    <row r="37" spans="1:17" ht="15">
      <c r="A37" s="46"/>
      <c r="B37" s="38" t="s">
        <v>55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>
        <f t="shared" si="2"/>
        <v>0</v>
      </c>
      <c r="N37" s="27"/>
      <c r="O37" s="27"/>
      <c r="P37" s="27"/>
      <c r="Q37" s="25"/>
    </row>
    <row r="38" spans="1:17" ht="25.5">
      <c r="A38" s="86">
        <v>12</v>
      </c>
      <c r="B38" s="75" t="s">
        <v>56</v>
      </c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>
        <f t="shared" si="2"/>
        <v>0</v>
      </c>
      <c r="N38" s="77"/>
      <c r="O38" s="77"/>
      <c r="P38" s="77">
        <v>0</v>
      </c>
      <c r="Q38" s="140"/>
    </row>
    <row r="39" spans="1:17" ht="25.5">
      <c r="A39" s="86">
        <v>13</v>
      </c>
      <c r="B39" s="75" t="s">
        <v>94</v>
      </c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>
        <f t="shared" si="2"/>
        <v>0</v>
      </c>
      <c r="N39" s="77"/>
      <c r="O39" s="77"/>
      <c r="P39" s="77"/>
      <c r="Q39" s="140"/>
    </row>
    <row r="40" spans="1:17" ht="38.25">
      <c r="A40" s="86">
        <v>14</v>
      </c>
      <c r="B40" s="81" t="s">
        <v>93</v>
      </c>
      <c r="C40" s="77">
        <v>0.074</v>
      </c>
      <c r="D40" s="77">
        <v>0</v>
      </c>
      <c r="E40" s="77"/>
      <c r="F40" s="77"/>
      <c r="G40" s="77">
        <v>0.074</v>
      </c>
      <c r="H40" s="77"/>
      <c r="I40" s="77"/>
      <c r="J40" s="77"/>
      <c r="K40" s="77"/>
      <c r="L40" s="77"/>
      <c r="M40" s="77">
        <f t="shared" si="2"/>
        <v>0.19260682</v>
      </c>
      <c r="N40" s="77"/>
      <c r="O40" s="77">
        <v>0.19260682</v>
      </c>
      <c r="P40" s="77"/>
      <c r="Q40" s="140"/>
    </row>
    <row r="41" spans="1:17" ht="38.25">
      <c r="A41" s="86">
        <v>15</v>
      </c>
      <c r="B41" s="88" t="s">
        <v>58</v>
      </c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>
        <f t="shared" si="2"/>
        <v>0</v>
      </c>
      <c r="N41" s="77"/>
      <c r="O41" s="77"/>
      <c r="P41" s="77"/>
      <c r="Q41" s="140"/>
    </row>
    <row r="42" spans="1:17" ht="15">
      <c r="A42" s="44"/>
      <c r="B42" s="19" t="s">
        <v>57</v>
      </c>
      <c r="C42" s="67">
        <f aca="true" t="shared" si="11" ref="C42:Q42">SUM(C38:C41)</f>
        <v>0.074</v>
      </c>
      <c r="D42" s="67">
        <f t="shared" si="11"/>
        <v>0</v>
      </c>
      <c r="E42" s="67">
        <f t="shared" si="11"/>
        <v>0</v>
      </c>
      <c r="F42" s="67">
        <f t="shared" si="11"/>
        <v>0</v>
      </c>
      <c r="G42" s="67">
        <f t="shared" si="11"/>
        <v>0.074</v>
      </c>
      <c r="H42" s="67">
        <f t="shared" si="11"/>
        <v>0</v>
      </c>
      <c r="I42" s="67">
        <f t="shared" si="11"/>
        <v>0</v>
      </c>
      <c r="J42" s="67">
        <f t="shared" si="11"/>
        <v>0</v>
      </c>
      <c r="K42" s="67">
        <f t="shared" si="11"/>
        <v>0</v>
      </c>
      <c r="L42" s="67">
        <f t="shared" si="11"/>
        <v>0</v>
      </c>
      <c r="M42" s="67">
        <f t="shared" si="11"/>
        <v>0.19260682</v>
      </c>
      <c r="N42" s="67">
        <f t="shared" si="11"/>
        <v>0</v>
      </c>
      <c r="O42" s="67">
        <f t="shared" si="11"/>
        <v>0.19260682</v>
      </c>
      <c r="P42" s="67">
        <f t="shared" si="11"/>
        <v>0</v>
      </c>
      <c r="Q42" s="97">
        <f t="shared" si="11"/>
        <v>0</v>
      </c>
    </row>
    <row r="43" spans="1:17" ht="15">
      <c r="A43" s="89"/>
      <c r="B43" s="70" t="s">
        <v>85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>
        <f t="shared" si="2"/>
        <v>0</v>
      </c>
      <c r="N43" s="71"/>
      <c r="O43" s="71"/>
      <c r="P43" s="71"/>
      <c r="Q43" s="26"/>
    </row>
    <row r="44" spans="1:17" ht="25.5">
      <c r="A44" s="90" t="s">
        <v>95</v>
      </c>
      <c r="B44" s="75" t="s">
        <v>94</v>
      </c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>
        <f t="shared" si="2"/>
        <v>0</v>
      </c>
      <c r="N44" s="77"/>
      <c r="O44" s="77"/>
      <c r="P44" s="77"/>
      <c r="Q44" s="140"/>
    </row>
    <row r="45" spans="1:17" ht="51">
      <c r="A45" s="86" t="s">
        <v>96</v>
      </c>
      <c r="B45" s="81" t="s">
        <v>86</v>
      </c>
      <c r="C45" s="77">
        <v>0.16</v>
      </c>
      <c r="D45" s="77">
        <v>0.4</v>
      </c>
      <c r="E45" s="77"/>
      <c r="F45" s="77"/>
      <c r="G45" s="77"/>
      <c r="H45" s="77"/>
      <c r="I45" s="77">
        <v>0.16</v>
      </c>
      <c r="J45" s="77"/>
      <c r="K45" s="77"/>
      <c r="L45" s="77">
        <v>0.4</v>
      </c>
      <c r="M45" s="77">
        <f t="shared" si="2"/>
        <v>2.01706839</v>
      </c>
      <c r="N45" s="77"/>
      <c r="O45" s="77"/>
      <c r="P45" s="77">
        <v>0.78356389</v>
      </c>
      <c r="Q45" s="140">
        <v>1.2335045</v>
      </c>
    </row>
    <row r="46" spans="1:17" ht="38.25">
      <c r="A46" s="90" t="s">
        <v>97</v>
      </c>
      <c r="B46" s="88" t="s">
        <v>58</v>
      </c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>
        <f t="shared" si="2"/>
        <v>0</v>
      </c>
      <c r="N46" s="77"/>
      <c r="O46" s="77"/>
      <c r="P46" s="77"/>
      <c r="Q46" s="140"/>
    </row>
    <row r="47" spans="1:17" ht="15.75" thickBot="1">
      <c r="A47" s="91"/>
      <c r="B47" s="92" t="s">
        <v>87</v>
      </c>
      <c r="C47" s="94">
        <f aca="true" t="shared" si="12" ref="C47:Q47">SUM(C44:C46)</f>
        <v>0.16</v>
      </c>
      <c r="D47" s="94">
        <f t="shared" si="12"/>
        <v>0.4</v>
      </c>
      <c r="E47" s="94">
        <f t="shared" si="12"/>
        <v>0</v>
      </c>
      <c r="F47" s="94">
        <f t="shared" si="12"/>
        <v>0</v>
      </c>
      <c r="G47" s="94">
        <f t="shared" si="12"/>
        <v>0</v>
      </c>
      <c r="H47" s="94">
        <f t="shared" si="12"/>
        <v>0</v>
      </c>
      <c r="I47" s="94">
        <f t="shared" si="12"/>
        <v>0.16</v>
      </c>
      <c r="J47" s="94">
        <f t="shared" si="12"/>
        <v>0</v>
      </c>
      <c r="K47" s="94">
        <f t="shared" si="12"/>
        <v>0</v>
      </c>
      <c r="L47" s="94">
        <f t="shared" si="12"/>
        <v>0.4</v>
      </c>
      <c r="M47" s="94">
        <f t="shared" si="12"/>
        <v>2.01706839</v>
      </c>
      <c r="N47" s="94">
        <f t="shared" si="12"/>
        <v>0</v>
      </c>
      <c r="O47" s="94">
        <f t="shared" si="12"/>
        <v>0</v>
      </c>
      <c r="P47" s="94">
        <f t="shared" si="12"/>
        <v>0.78356389</v>
      </c>
      <c r="Q47" s="98">
        <f t="shared" si="12"/>
        <v>1.2335045</v>
      </c>
    </row>
    <row r="48" ht="15">
      <c r="Q48" s="137"/>
    </row>
  </sheetData>
  <sheetProtection/>
  <mergeCells count="18">
    <mergeCell ref="G8:H8"/>
    <mergeCell ref="E8:F8"/>
    <mergeCell ref="C6:L6"/>
    <mergeCell ref="A2:Q2"/>
    <mergeCell ref="A5:A9"/>
    <mergeCell ref="B5:B9"/>
    <mergeCell ref="C5:Q5"/>
    <mergeCell ref="M6:Q6"/>
    <mergeCell ref="C7:D8"/>
    <mergeCell ref="E7:L7"/>
    <mergeCell ref="K8:L8"/>
    <mergeCell ref="I8:J8"/>
    <mergeCell ref="M7:M9"/>
    <mergeCell ref="N7:Q7"/>
    <mergeCell ref="O8:O9"/>
    <mergeCell ref="P8:P9"/>
    <mergeCell ref="Q8:Q9"/>
    <mergeCell ref="N8:N9"/>
  </mergeCells>
  <printOptions horizontalCentered="1"/>
  <pageMargins left="0.1968503937007874" right="0.1968503937007874" top="0.3937007874015748" bottom="0.1968503937007874" header="0.31496062992125984" footer="0.31496062992125984"/>
  <pageSetup fitToHeight="10" fitToWidth="1" horizontalDpi="600" verticalDpi="600" orientation="landscape" paperSize="9" scale="70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Казимова Гюльпери Джабраиловна</cp:lastModifiedBy>
  <cp:lastPrinted>2014-03-04T06:06:47Z</cp:lastPrinted>
  <dcterms:created xsi:type="dcterms:W3CDTF">2011-10-26T07:19:04Z</dcterms:created>
  <dcterms:modified xsi:type="dcterms:W3CDTF">2014-04-02T05:39:59Z</dcterms:modified>
  <cp:category/>
  <cp:version/>
  <cp:contentType/>
  <cp:contentStatus/>
</cp:coreProperties>
</file>