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10.86.86.109\отдел транспорта электроэнергии\Тарифная кампания\Тарифная компания 2027\п.17 Расчет ПНиК 2025\"/>
    </mc:Choice>
  </mc:AlternateContent>
  <bookViews>
    <workbookView xWindow="0" yWindow="0" windowWidth="28800" windowHeight="12330" tabRatio="575" activeTab="2"/>
  </bookViews>
  <sheets>
    <sheet name="Титульный" sheetId="15" r:id="rId1"/>
    <sheet name="СВОД" sheetId="3" r:id="rId2"/>
    <sheet name="Форма 8.1." sheetId="13" r:id="rId3"/>
    <sheet name="Форма 8.3." sheetId="14" r:id="rId4"/>
    <sheet name="TEHSHEET" sheetId="1" state="veryHidden" r:id="rId5"/>
    <sheet name="Форма 1.3." sheetId="10" state="veryHidden" r:id="rId6"/>
    <sheet name="Форма 1.9." sheetId="11" state="veryHidden" r:id="rId7"/>
  </sheets>
  <definedNames>
    <definedName name="_xlnm._FilterDatabase" localSheetId="4" hidden="1">TEHSHEET!$R$1:$R$206</definedName>
    <definedName name="Год_дпр">TEHSHEET!$V$2:$V$155</definedName>
    <definedName name="Год_отчет">TEHSHEET!$R$2:$R$146</definedName>
    <definedName name="Пsaidi">TEHSHEET!$S$2:$S$146</definedName>
    <definedName name="Пsaifi">TEHSHEET!$T$2:$T$146</definedName>
    <definedName name="перечень_ТСО">TEHSHEET!$Q$167:$Q$190</definedName>
    <definedName name="Период">TEHSHEET!$R$166:$R$172</definedName>
    <definedName name="Птп">TEHSHEET!$U$2:$U$146</definedName>
    <definedName name="СТО">TEHSHEET!$B$4:$B$14</definedName>
    <definedName name="Столбец13">'Форма 8.1.'!$O$10:$O$180</definedName>
    <definedName name="Столбец27">'Форма 8.1.'!$AC$10:$AC$180</definedName>
    <definedName name="Столбец8">'Форма 8.1.'!$J$10:$J$180</definedName>
    <definedName name="Столбец9">'Форма 8.1.'!$K$10:$K$180</definedName>
    <definedName name="ТСО">TEHSHEET!$Q$2:$Q$146</definedName>
  </definedNames>
  <calcPr calcId="152511"/>
</workbook>
</file>

<file path=xl/calcChain.xml><?xml version="1.0" encoding="utf-8"?>
<calcChain xmlns="http://schemas.openxmlformats.org/spreadsheetml/2006/main">
  <c r="C65" i="3" l="1"/>
  <c r="D5" i="14" l="1"/>
  <c r="D9" i="3" l="1"/>
  <c r="D7" i="3" s="1"/>
  <c r="D8" i="3" l="1"/>
  <c r="E28" i="3" s="1"/>
  <c r="E27" i="3"/>
  <c r="D20" i="3" l="1"/>
  <c r="D16" i="3"/>
  <c r="D21" i="3" l="1"/>
  <c r="D7" i="10"/>
  <c r="D6" i="10"/>
  <c r="D13" i="14"/>
  <c r="D12" i="14"/>
  <c r="D11" i="14"/>
  <c r="D10" i="14"/>
  <c r="Q143" i="1" l="1"/>
  <c r="D28" i="3" l="1"/>
  <c r="D27" i="3"/>
  <c r="Q144" i="1"/>
  <c r="Q145" i="1" s="1"/>
  <c r="Q146" i="1" s="1"/>
  <c r="D29" i="3"/>
  <c r="F29" i="3" s="1"/>
  <c r="E29" i="3"/>
  <c r="C22" i="3"/>
  <c r="D22" i="3"/>
  <c r="F28" i="3" l="1"/>
  <c r="G28" i="3" s="1"/>
  <c r="I28" i="3" s="1"/>
  <c r="F27" i="3"/>
  <c r="G27" i="3" s="1"/>
  <c r="G29" i="3"/>
  <c r="I29" i="3" s="1"/>
  <c r="I27" i="3" l="1"/>
  <c r="C39" i="3" s="1"/>
  <c r="C49" i="3" s="1"/>
  <c r="C24" i="1"/>
</calcChain>
</file>

<file path=xl/comments1.xml><?xml version="1.0" encoding="utf-8"?>
<comments xmlns="http://schemas.openxmlformats.org/spreadsheetml/2006/main">
  <authors>
    <author>shulginaa</author>
  </authors>
  <commentList>
    <comment ref="B1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C180" authorId="0" shapeId="0">
      <text>
        <r>
          <rPr>
            <sz val="9"/>
            <color indexed="81"/>
            <rFont val="Tahoma"/>
            <family val="2"/>
            <charset val="204"/>
          </rPr>
          <t>Двойной щелчек левой клавишей "мышки" добавляет строку</t>
        </r>
      </text>
    </comment>
    <comment ref="B18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</commentList>
</comments>
</file>

<file path=xl/sharedStrings.xml><?xml version="1.0" encoding="utf-8"?>
<sst xmlns="http://schemas.openxmlformats.org/spreadsheetml/2006/main" count="2454" uniqueCount="1013">
  <si>
    <t>ТСО</t>
  </si>
  <si>
    <t>частота план</t>
  </si>
  <si>
    <t>факт</t>
  </si>
  <si>
    <t>техпрес</t>
  </si>
  <si>
    <t>Филиал ОАО "РЖД" Трансэнерго Свердловская дирекция по энергообеспечению (по сетям Ишимской, Егоршинской, Серовской, Тюменской дистанций электроснабжения)</t>
  </si>
  <si>
    <t>Филиал "Уральский" АО "Оборонэнерго"</t>
  </si>
  <si>
    <t>ООО СК "Восток"</t>
  </si>
  <si>
    <t>Филиал ОАО «РЖД» Трансэнерго Свердловская дирекция по энергообеспечению (по сетям Сургутской дистанции электроснабжения)</t>
  </si>
  <si>
    <t>ПАО «Сургутнефтегаз»</t>
  </si>
  <si>
    <t>МУП «Сургутские районные электрические сети» муниципального образования Сургутский район</t>
  </si>
  <si>
    <t>ООО «РН-Юганскнефтегаз»</t>
  </si>
  <si>
    <t>ООО «Газпром энерго»</t>
  </si>
  <si>
    <t>ООО «Газпромнефть-Хантос»</t>
  </si>
  <si>
    <t>АО «Энерго-Газ-Ноябрьск»</t>
  </si>
  <si>
    <t>АО «Губкинские городские электрические сети»</t>
  </si>
  <si>
    <t>Показатель средней продолжительности прекращения передачи электрической энергии на точку поставки</t>
  </si>
  <si>
    <t>Показатель средней частоты прекращения передачи электрической энергии на точку поставки</t>
  </si>
  <si>
    <t>Показатель уровня качества оказываемых услуг</t>
  </si>
  <si>
    <t>I - Расчет показателя уровня надежности оказываемых услуг</t>
  </si>
  <si>
    <t>Показатель</t>
  </si>
  <si>
    <t>Ед.изм.</t>
  </si>
  <si>
    <t>Значение</t>
  </si>
  <si>
    <t>плановое</t>
  </si>
  <si>
    <t>фактическое</t>
  </si>
  <si>
    <t>час</t>
  </si>
  <si>
    <t>шт</t>
  </si>
  <si>
    <t>-</t>
  </si>
  <si>
    <t>1. Показатель качства рассмотрения заявок на техлологическое присоединение к сети</t>
  </si>
  <si>
    <t>Показатель уровня качества оказываемых услуг ТСО</t>
  </si>
  <si>
    <t>Значение показателей надежности и качества</t>
  </si>
  <si>
    <t>Коэффициент допустимого отклонения показателя надежности и качества</t>
  </si>
  <si>
    <t>Отметка о достижении показателя надежности и качества</t>
  </si>
  <si>
    <t>Отметка о  достоверности отчетных данных</t>
  </si>
  <si>
    <t>Определение коэффициентов надежности и качества</t>
  </si>
  <si>
    <t>+</t>
  </si>
  <si>
    <t>Коэффициенты значимости коэффициентов надежности и качества</t>
  </si>
  <si>
    <t>Организация</t>
  </si>
  <si>
    <t>Коэффициент корректировки</t>
  </si>
  <si>
    <t>на 2013 год и далее</t>
  </si>
  <si>
    <t>Справочно:</t>
  </si>
  <si>
    <t>Коэффициент корректировки в случае непредставления отчетных данных</t>
  </si>
  <si>
    <t>Предельный процент отклонения отчетных данных организации от данных Технадзора, ФАС, Фед. Службы по защите прав потребителей, Системного Оператора, при превышении которого, данные признаются недостоверными</t>
  </si>
  <si>
    <t>При представлении для расчета какого-либо показателя недостоверных отчетных данных, индикатор выполнения по показателю (Кнад и/или Ккач1, Ккач2)  признается равным -1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</si>
  <si>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</si>
  <si>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</si>
  <si>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</si>
  <si>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</si>
  <si>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</si>
  <si>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Вид объекта: КЛ, ВЛ, КВЛ, ПС, ТП, РП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</si>
  <si>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</si>
  <si>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</si>
  <si>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</si>
  <si>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</si>
  <si>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</si>
  <si>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</si>
  <si>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</si>
  <si>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</si>
  <si>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</si>
  <si>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</si>
  <si>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</si>
  <si>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</si>
  <si>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ВСЕГО</t>
  </si>
  <si>
    <t>в разделении категорий надежности потребителей электрической энергии</t>
  </si>
  <si>
    <t>Смежные сетевые организации и производители электрической энергии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</si>
  <si>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</si>
  <si>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</si>
  <si>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</si>
  <si>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</si>
  <si>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</si>
  <si>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1</t>
  </si>
  <si>
    <t>№
п/п</t>
  </si>
  <si>
    <t>Наименование составляющей показателя</t>
  </si>
  <si>
    <t>Метод определения</t>
  </si>
  <si>
    <t>Максимальное за расчетный период регулирования число точек поставки сетевой организации, шт., в том числе
в разбивке по уровням напряжения:</t>
  </si>
  <si>
    <t>В соответствии с заключенными договорами 
по передаче электрической энергии</t>
  </si>
  <si>
    <t>1.1</t>
  </si>
  <si>
    <t>ВН (110 кВ и выше), шт.</t>
  </si>
  <si>
    <t>1.2</t>
  </si>
  <si>
    <t>СН-1 (35 кВ), шт.</t>
  </si>
  <si>
    <t>1.3</t>
  </si>
  <si>
    <t>СН-2 (6 - 20 кВ), шт.</t>
  </si>
  <si>
    <t>1.4</t>
  </si>
  <si>
    <t>НН (до 1 кВ), шт.</t>
  </si>
  <si>
    <t>2</t>
  </si>
  <si>
    <t>Средняя продолжительность прекращения передачи электрической энергии на точку поставки (Пsaidi), час.</t>
  </si>
  <si>
    <t>сумма произведений по столбцу 9 и столбцу 13 
Формы 8.1, деленная на значение пункта 1 
Формы 8.3
((∑ столбец 9 * столбец 13) / пункт 1 Формы 8.3)
При этом учитываются только те события, по которым значения в столбце 8 равны "В", а в столбце 27 равны 1</t>
  </si>
  <si>
    <t>3</t>
  </si>
  <si>
    <t>Средняя частота прекращений передачи электрической энергии на точку поставки (Пsaifi), шт.</t>
  </si>
  <si>
    <t>сумма по столбцу 13 Формы 8.1 и деленная на значение пункта 1 Формы 8.3
(∑ столбец 13 Формы 8.1 / пункт 1 Формы 8.3)
При этом учитываются только те события, по которым значения в столбце 8 равны "В", а в столбце 27 равны 1</t>
  </si>
  <si>
    <t>4</t>
  </si>
  <si>
    <t>Средняя продолжительность прекращения передачи электрической энергии при проведении ремонтных работ (Пsaidi), час.</t>
  </si>
  <si>
    <t>сумма произведений по столбцу 9 и столбцу 13 Формы 8.1, деленная на значение пункта 1
Формы 8.3
((∑ столбец 9 * столбец 13) / пункт 1 Формы 8.3)
При этом учитываются только те события, по которым значения в столбце 8 равны "П"</t>
  </si>
  <si>
    <t>5</t>
  </si>
  <si>
    <t>Средняя частота прекращений передачи электрической энергии при проведении ремонтных работ (Пsaifi), шт.</t>
  </si>
  <si>
    <t>сумма по столбцу 13 Формы 8.1 и деленная
на значение пункта 1 Формы 8.3
(∑ столбец 13 Формы 8.1 / пункт 1 Формы 8.3)
При этом учитываются только те события, по которым значения в столбце 8 равны "П"</t>
  </si>
  <si>
    <t>Показатель средней продолжительности прекращения передачи электрической энергии на точку поставки в каждом расчетном периоде регулирования в пределах долгосрочного периода регулирования (Пsaidi)</t>
  </si>
  <si>
    <t>Показатель средней частоты прекращения передачи электрической энергии на точку поставки в каждом расчетном периоде регулирования в пределах долгосрочного периода регулирования (Пsaifi)</t>
  </si>
  <si>
    <t xml:space="preserve">Максимальное за год число точек поставки потребителей услуг сетевой организации
</t>
  </si>
  <si>
    <t>II - Расчет показателя уровня качества осуществляемого технологического присоединения к сети</t>
  </si>
  <si>
    <t>III - СВОД ПО ПОКАЗАТЕЛЯМ НАДЕЖНОСТИ И КАЧЕСТВА И РАСЧЕТ ОБОБЩЕННОГО ПОКАЗАТЕЛЯ</t>
  </si>
  <si>
    <t>IV - Расчет корректировки НВВ по показателям надежности и качества</t>
  </si>
  <si>
    <t>Показатель средней продолжительности прекращения (Пsaidi)</t>
  </si>
  <si>
    <t>Показатель средней частоты прекращения (Пsaifi)</t>
  </si>
  <si>
    <t>Показатель уровня качества осуществляемого технологического присоединения к сети (Птпр)</t>
  </si>
  <si>
    <t>ООО "Сургутские городские электрические сети"</t>
  </si>
  <si>
    <t>АО "ЮРЭСК"</t>
  </si>
  <si>
    <t>ООО "Региональная энергетическая компания"</t>
  </si>
  <si>
    <t>ООО "СеверСетьРазвитие"</t>
  </si>
  <si>
    <t>ООО "Энергонефть Томск"</t>
  </si>
  <si>
    <t>АО "Черногорэнерго"</t>
  </si>
  <si>
    <t>Коэффициент качества</t>
  </si>
  <si>
    <t>Коэффициенты надежности</t>
  </si>
  <si>
    <t>Значения обобщенного показателя надежности и качества</t>
  </si>
  <si>
    <t>Процент корректрировки на текущий год при представлении достоверных отчетных данных</t>
  </si>
  <si>
    <t>Форма 1.9. Данные об экономических и технических характеристиках 
и (или) условиях деятельности территориальных сетевых организаций</t>
  </si>
  <si>
    <t>Значение характеристики</t>
  </si>
  <si>
    <t>Наименование и реквизиты подтверждающих документов 
(в том числе внутренних документов сетевой организации)</t>
  </si>
  <si>
    <t>Протяженность линий электропередачи 
в одноцепном выражении (ЛЭП), км</t>
  </si>
  <si>
    <t>Протяженность кабельных линий электропередачи в одноцепном 
выражении, км</t>
  </si>
  <si>
    <t>Доля кабельных линий электропередачи 
в одноцепном выражении от общей протяженности линий электропередачи 
(Доля КЛ), %</t>
  </si>
  <si>
    <t>Максимальной за год число точек 
поставки, шт.</t>
  </si>
  <si>
    <t>(значение из 
формы п. 1 
формы 1.3 
приложения 1 
к методическим указаниям)</t>
  </si>
  <si>
    <t>Число разъединителей и выключателей, шт.</t>
  </si>
  <si>
    <t>Средняя летняя температура, °C</t>
  </si>
  <si>
    <t>6</t>
  </si>
  <si>
    <t>Номер группы (m) территориальной 
сетевой организации по показателю
Пsaidi</t>
  </si>
  <si>
    <t>(форма 9.1)</t>
  </si>
  <si>
    <t>7</t>
  </si>
  <si>
    <t>Номер группы (m) территориальной 
сетевой организации по показателю
Пsaifi</t>
  </si>
  <si>
    <t>(форма 9.2)</t>
  </si>
  <si>
    <t>Форма 1.3. Расчет показателя средней продолжительности прекращения передачи электрической энергии потребителям услуг и показателя средней частоты прекращений передачи электрической энергии потребителям услуг сетевой организации</t>
  </si>
  <si>
    <t>Максимальное за расчетный период регулирования число точек поставки потребителей услуг сетевой 
организации, шт.</t>
  </si>
  <si>
    <t>В соответствии с заключенными 
договорами по передаче электроэнергии</t>
  </si>
  <si>
    <t>Сумма по столбцу 13 формы 8.1 
и деленная на значение пункта 1 формы 1.3
(Σ столбец 13 формы 8.1 / пункт 1 
формы 1.3).
При этом учитываются только события, 
по которым значения в столбце 8 равны "В", 
а в столбце 27 равны "1"</t>
  </si>
  <si>
    <t>Примечания</t>
  </si>
  <si>
    <t>Сумма произведений по столбцу 9 
и столбцу 13 формы 8.1, деленная 
на значение пункта 1 Формы 1.3
(Σ столбец 9 * столбец 13) / пункт 1 
формы 1.3).
При этом учитываются только события, 
по которым значения в столбце 8 равны "В", 
а в столбце 27 равны "1"</t>
  </si>
  <si>
    <t>Форма 8.1. Журнал учета данных первичной информации по всем 
прекращениям передачи электрической энергии, произошедшим на объектах сетевой организации</t>
  </si>
  <si>
    <t>АО "Россети Тюмень"</t>
  </si>
  <si>
    <t>Столбец1</t>
  </si>
  <si>
    <t>Средняя продолжительность прекращения передачи электрической энергии на точку поставки (Пsaidi), час</t>
  </si>
  <si>
    <t>Характеристики и (или) условия 
деятельности сетевой организации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</si>
  <si>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</si>
  <si>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</si>
  <si>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</si>
  <si>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Продолжительность прекращения передачи электрической энергии, час</t>
  </si>
  <si>
    <t>в разделении уровней напряжения ЭПУ потребителя электрической энергии</t>
  </si>
  <si>
    <t>СН2 (6-20 кВ)</t>
  </si>
  <si>
    <t>НН (0,22-1 кВ)</t>
  </si>
  <si>
    <t>Форма 8.3. Расчет индикативного показателя уровня надежности оказываемых услуг для территориальных сетевых организаций и организаций по управлению единой национальной (общероссийской) электрической сетью</t>
  </si>
  <si>
    <t>АО "Сибирско-Уральская энергетическая компания"</t>
  </si>
  <si>
    <t>Субъект РФ</t>
  </si>
  <si>
    <t>Период регулирования</t>
  </si>
  <si>
    <t>Должностное лицо, ответственное за составление формы</t>
  </si>
  <si>
    <t>Фамилия, имя, отчество</t>
  </si>
  <si>
    <t>Должность</t>
  </si>
  <si>
    <t>Контактный телефон</t>
  </si>
  <si>
    <t>e-mail</t>
  </si>
  <si>
    <t xml:space="preserve">Расчет фактических значений показателей надежности и качества </t>
  </si>
  <si>
    <t>Наименование  организации</t>
  </si>
  <si>
    <t>Тюменская область</t>
  </si>
  <si>
    <t>Ханты-Мансийский автономный округ - Югра</t>
  </si>
  <si>
    <t>Ямало-Ненецкий автономный округ</t>
  </si>
  <si>
    <t>Добавить строку</t>
  </si>
  <si>
    <t xml:space="preserve"> X </t>
  </si>
  <si>
    <t xml:space="preserve"> </t>
  </si>
  <si>
    <t>АО "Горэлектросеть"</t>
  </si>
  <si>
    <t>АО "Варьеганэнергонефть"</t>
  </si>
  <si>
    <t>АО "Югорская территориальная энергетическая компания - Региональные сети"</t>
  </si>
  <si>
    <t>ООО «Газпромнефть Энергосистемы»</t>
  </si>
  <si>
    <t>ООО "Агенство Интеллект-Сервис"</t>
  </si>
  <si>
    <t>ООО "Дорстрой"</t>
  </si>
  <si>
    <t>до 2024</t>
  </si>
  <si>
    <t xml:space="preserve"> ООО "Элеконт"</t>
  </si>
  <si>
    <t>1.2. Число поданных в соответствии с требованиями нормативных правовых актов заявок на технологическое присоединение к сети,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 с нарушением установленных сроков его направления, шт.</t>
  </si>
  <si>
    <t>1.1. Число поданных в соответствии с требованиями нормативных правовых актов заявок на технологическое присоединение к сети,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сети, шт.</t>
  </si>
  <si>
    <t>Итого показатель качества рассмотрения заявок на технологическое присоединение к сети</t>
  </si>
  <si>
    <t>2. Показатель качества исполнения договоров об осуществлении технологического присоединения заявителей к сети</t>
  </si>
  <si>
    <t>2.1. Число договоров об осуществлении технологического присоединения заявителей к сети, исполненных в соответствующем расчетном периоде и по которым имеется подписанный сторонами акт о технологическом присоединении, шт.</t>
  </si>
  <si>
    <t>2.2. Число договоров об осуществлении технологического присоединения заявителей к сети, исполненных в соответствующем расчетном периоде и по которым имеется подписанный сторонами акт о технологическом присоединении и по которым произошло нарушение установленных сроков технологического присоединения, шт. При этом не учитываются договоры об осуществлении технологического присоединения заявителей к сети, сроки по которым нарушены в связи с неисполнением в срок обязательств по договору со стороны заявителей.</t>
  </si>
  <si>
    <t>Коэффициенты допустимого отклонения показателей надежности и качества</t>
  </si>
  <si>
    <t>Организация/период</t>
  </si>
  <si>
    <t>К показателю надежности</t>
  </si>
  <si>
    <t>К показателю качества</t>
  </si>
  <si>
    <t>Последующие годы</t>
  </si>
  <si>
    <t>Первые три года первого периода регулирования</t>
  </si>
  <si>
    <t>Прочие ТСО</t>
  </si>
  <si>
    <t>Последующие годы первого периода регулирования</t>
  </si>
  <si>
    <t xml:space="preserve">Поэтапное (1% в год) от 30% до 25% </t>
  </si>
  <si>
    <t>Переход на долгосрочное регулирование ТСО</t>
  </si>
  <si>
    <t>первые три расчетные периода первого долгосрочного периода</t>
  </si>
  <si>
    <t>остальные расчетные периоды первого долгосрочного периода</t>
  </si>
  <si>
    <t>расчетыне периоды последующих долгосрочных периодов</t>
  </si>
  <si>
    <t>Итого показатель качества исполнения договоров об осуществлении технологического присоединение заявителей к  сети (П нс_тпр)</t>
  </si>
  <si>
    <t>АО "Уренгойская электросетевая компания</t>
  </si>
  <si>
    <t>АО "Ханты-Мансийские городские электрические сети"</t>
  </si>
  <si>
    <t>АО «Надымские городские электрические сети»</t>
  </si>
  <si>
    <t>Версия 1.0.0</t>
  </si>
  <si>
    <t>2025</t>
  </si>
  <si>
    <t>АО «Севэнко»</t>
  </si>
  <si>
    <t>Тихонова Алина Сергеевна</t>
  </si>
  <si>
    <t>Заместитель начальника отдела транспорта электроэнергии</t>
  </si>
  <si>
    <t>(3467) 318595 доп. 9-1415</t>
  </si>
  <si>
    <t>TihonovaAS@yuresk.ru</t>
  </si>
  <si>
    <t>АО "ЮРЭСК" Няганский филиал г. Нягань</t>
  </si>
  <si>
    <t>ВЛ</t>
  </si>
  <si>
    <t>РП 10 кВ №5-6, ВЛ-10 кВ Аэропорт-1</t>
  </si>
  <si>
    <t>10 (10.5)</t>
  </si>
  <si>
    <t>11,56 2025.01.07</t>
  </si>
  <si>
    <t>13,27 2025.01.07</t>
  </si>
  <si>
    <t>В</t>
  </si>
  <si>
    <t>ТП 5-2301</t>
  </si>
  <si>
    <t>Акт № 3/25 17.01. 2025</t>
  </si>
  <si>
    <t>3.4.9.3</t>
  </si>
  <si>
    <t>4.12</t>
  </si>
  <si>
    <t>АО "ЮРЭСК" Советский филиал г. Советский</t>
  </si>
  <si>
    <t>ПС 220 кВ Картопья, ВЛ-10кВ ЖД-1</t>
  </si>
  <si>
    <t>15,17 2025.01.20</t>
  </si>
  <si>
    <t>17,30 2025.01.20</t>
  </si>
  <si>
    <t>ВЛ-10кВ ЖД-1</t>
  </si>
  <si>
    <t>Акт № 4/25 04.02. 2025</t>
  </si>
  <si>
    <t>3.4.13.4</t>
  </si>
  <si>
    <t>4.11,4.12</t>
  </si>
  <si>
    <t>АО "ЮРЭСК" Кондинский фл. пгт. Междуреченский</t>
  </si>
  <si>
    <t>ПС 110кВ Юмас, ВЛ-10 Промплощадка</t>
  </si>
  <si>
    <t>16,18 2025.01.20</t>
  </si>
  <si>
    <t>17,36 2025.01.20</t>
  </si>
  <si>
    <t>КТП № 12-10, КТП № 12-70, КТП № 12-71, КТП № 12-68, КТП № 12-69</t>
  </si>
  <si>
    <t>Акт № 5/25 03.02. 2025</t>
  </si>
  <si>
    <t>4.4</t>
  </si>
  <si>
    <t>АО "ЮРЭСК" Белоярский филиал</t>
  </si>
  <si>
    <t>ЦРП№10-3 "ВОС", ВЛ-6 кВ №27</t>
  </si>
  <si>
    <t>6 (6.3)</t>
  </si>
  <si>
    <t>15,32 2025.01.21</t>
  </si>
  <si>
    <t>16,21 2025.01.21</t>
  </si>
  <si>
    <t>КТПН №10-1207, КТПН №10-1201, КТПН №10-1202, КТПН №10-1203, КТПН №10-1204, КТПН №10-1205, КТПН №10-1206</t>
  </si>
  <si>
    <t>Акт № 6/25 07.02. 2025</t>
  </si>
  <si>
    <t>3.4.12.2</t>
  </si>
  <si>
    <t>АО "ЮРЭСК" АО "ЮТЭК-Когалым"</t>
  </si>
  <si>
    <t>ЦРП №2-5 ВЛ-10 ф.5</t>
  </si>
  <si>
    <t>08,47 2025.01.25</t>
  </si>
  <si>
    <t>12,30 2025.01.25</t>
  </si>
  <si>
    <t>ВЛ-10 ф.5</t>
  </si>
  <si>
    <t>Акт № 7/25 07.02. 2025</t>
  </si>
  <si>
    <t>3.4.9.1</t>
  </si>
  <si>
    <t>4.14</t>
  </si>
  <si>
    <t>АО "ЮРЭСК" АО "ЮТЭК-Когалым" г. Когалым</t>
  </si>
  <si>
    <t>ЦРП 2-5, ВЛ-10 кВ ф. 5</t>
  </si>
  <si>
    <t>17,00 2025.01.26</t>
  </si>
  <si>
    <t>19,15 2025.01.26</t>
  </si>
  <si>
    <t>ВЛ-10 кВ ф. 5</t>
  </si>
  <si>
    <t>Акт № 8/25 07.02. 2025</t>
  </si>
  <si>
    <t>АО "ЮРЭСК" Советский филиал г. Югорск</t>
  </si>
  <si>
    <t>ПС 110/10 Геологическая, ВЛ-10 Жил. поселок-2</t>
  </si>
  <si>
    <t>11,28 2025.01.29</t>
  </si>
  <si>
    <t>12,21 2025.01.29</t>
  </si>
  <si>
    <t>ВЛ-10 Жил. поселок-2</t>
  </si>
  <si>
    <t>Акт № 9/25 07.02. 2025</t>
  </si>
  <si>
    <t>3.4.8.3</t>
  </si>
  <si>
    <t>15,32 2025.01.29</t>
  </si>
  <si>
    <t>16,00 2025.01.29</t>
  </si>
  <si>
    <t>АО "ЮРЭСК" Березовский филиал</t>
  </si>
  <si>
    <t>КПП 6/20 № 11-1053 Березово, ВЛ-20 Пугоры</t>
  </si>
  <si>
    <t>20 (21)</t>
  </si>
  <si>
    <t>01,23 2025.02.08</t>
  </si>
  <si>
    <t>01,38 2025.02.08</t>
  </si>
  <si>
    <t>ВЛ-20 Пугоры</t>
  </si>
  <si>
    <t xml:space="preserve">Акт № 10/25 14.02. 2025 </t>
  </si>
  <si>
    <t>4.11</t>
  </si>
  <si>
    <t>АО "ЮРЭСК" Советский филиал п. Пионерский</t>
  </si>
  <si>
    <t>ПС 110 кВ Алябьево, ВЛ-10 Пионерский-2</t>
  </si>
  <si>
    <t>22,57 2025.02.10</t>
  </si>
  <si>
    <t>00,55 2025.02.11</t>
  </si>
  <si>
    <t>ТП 16-224, 16-220(П), 16-230(П), 16-217(П), 16-211, 16-237, 16-228(П), 16-209, 16-213, 16-212, 16-222, 16-207, 16-214, 16-216, 16-223</t>
  </si>
  <si>
    <t xml:space="preserve">Акт № 11/25 24.02. 2025 </t>
  </si>
  <si>
    <t>3.4.8.5</t>
  </si>
  <si>
    <t>АО "ЮРЭСК" Советский филиал п. Алябьево</t>
  </si>
  <si>
    <t>ПС 110 кВ Алябьево,  ВЛ-10 кВ Окуневские зори-2</t>
  </si>
  <si>
    <t>12,17 2025.02.11</t>
  </si>
  <si>
    <t>14,53 2025.02.11</t>
  </si>
  <si>
    <t>ТП 16-218Б</t>
  </si>
  <si>
    <t xml:space="preserve">Акт № 13/25 24.02. 2025 </t>
  </si>
  <si>
    <t>3.4.7.4</t>
  </si>
  <si>
    <t>ПС 110 кВ Алябьево, ВЛ-10 кВ Алябьево-2</t>
  </si>
  <si>
    <t>13,22 2025.02.11</t>
  </si>
  <si>
    <t>15,24 2025.02.11</t>
  </si>
  <si>
    <t>ТП 16-303;ТП 16-304;ТП 16-305;ТП 16-306; ТП 16-307;ТП 16-308; ТП 16-310; ТП 16-313, ТП 16-314(П)</t>
  </si>
  <si>
    <t xml:space="preserve">Акт № 12/25 26.02. 2025 </t>
  </si>
  <si>
    <t>АО "ЮРЭСК" Березовский ф-л, п. Ванзетур</t>
  </si>
  <si>
    <t>КПП-6/20 кВ Игрим №11-2114, ВЛ-20 кВ Игрим-Ванзетур</t>
  </si>
  <si>
    <t>23,00 2025.02.28</t>
  </si>
  <si>
    <t>00,10 2025.03.01</t>
  </si>
  <si>
    <t>ВЛ-20 кВ Игрим-Ванзетур</t>
  </si>
  <si>
    <t xml:space="preserve">Акт № 14/25 06.03. 2025 </t>
  </si>
  <si>
    <t>3.4.12.1</t>
  </si>
  <si>
    <t>ПС 110 кВ Геологическая, ВЛ-10 кВ Жил. Поселок-2</t>
  </si>
  <si>
    <t>05,41 2025.03.13</t>
  </si>
  <si>
    <t>ТП 9-14-9</t>
  </si>
  <si>
    <t xml:space="preserve">Акт № 15/25 02.04. 2025 </t>
  </si>
  <si>
    <t>4.12,4.17</t>
  </si>
  <si>
    <t>АО "ЮРЭСК" Кондинский филиал п. Таёжный</t>
  </si>
  <si>
    <t>ВЛЗ-10 кВ Дальний, Реклоузер «Дальний»</t>
  </si>
  <si>
    <t>12,30 2025.03.15</t>
  </si>
  <si>
    <t>13,34 2025.03.15</t>
  </si>
  <si>
    <t>ТП № 12-215, ТП№ 12-216, ТП № 12-217, ТП № 12-226</t>
  </si>
  <si>
    <t xml:space="preserve">Акт № 18/25 02.04. 2025 </t>
  </si>
  <si>
    <t>3.4.12.5</t>
  </si>
  <si>
    <t>ЦРП Советский, ВЛ-10 кВ Семакова</t>
  </si>
  <si>
    <t>16,16 2025.03.19</t>
  </si>
  <si>
    <t>19,05 2025.03.19</t>
  </si>
  <si>
    <t>ТП 16-049;ТП 16-068;ТП 16-069;ТП 16-130;ТП 16-136;ТП 16-168;ТП 16-186;ТП 16-107;ТП 16-151;ТП 16-166;ТП 16-179</t>
  </si>
  <si>
    <t xml:space="preserve">Акт № 18/25 07.04. 2025 </t>
  </si>
  <si>
    <t>3.4.8.2</t>
  </si>
  <si>
    <t>ПС 110 кВ Алябьево, ВЛ-10 кВ Пионерский-2</t>
  </si>
  <si>
    <t>13,37 2025.03.23</t>
  </si>
  <si>
    <t>14,51 2025.03.23</t>
  </si>
  <si>
    <t>ТП16-207, ТП16-209, ТП 16-211, ТП 16-212, ТП16-213, ТП16-222, ТП16-224. ТП 16-206, ТП16-214, ТП16-216, ТП16-223</t>
  </si>
  <si>
    <t xml:space="preserve">Акт № 19/25 07.04. 2025 </t>
  </si>
  <si>
    <t>АО "ЮРЭСК" Белоярский филиал, г. Белоярский</t>
  </si>
  <si>
    <t>РП 10 кВ №10-3, ВЛ-6 кВ ф.27</t>
  </si>
  <si>
    <t>13,45 2025.03.29</t>
  </si>
  <si>
    <t>14,46 2025.03.29</t>
  </si>
  <si>
    <t xml:space="preserve">Акт № 22/25 04.04. 2025 </t>
  </si>
  <si>
    <t>КВЛ</t>
  </si>
  <si>
    <t>ПС 110 кВ Хвойная, КВЛ-10 кВ ПМК-3-1</t>
  </si>
  <si>
    <t>20,10 2025.03.29</t>
  </si>
  <si>
    <t>23,10 2025.03.29</t>
  </si>
  <si>
    <t>ТП 9-1-2, ТП 9-3-4, ТП 9-3-7, ТП 9-6-3, ТП 9-6-4, ТП 9-6-6; ТП 9-1-3; ТП 9-2-5, ТП 9-3-5; ТП 9-3-3, ТП 9-6-9, ТП 9-6-10, ТП 9-7-2, ТП 9-7-3, ТП 6-5, ТП 9-6-7, ТП 9-6-8, ТП 9-6-1 ТП 9-6-12, ТП 9-6-13</t>
  </si>
  <si>
    <t xml:space="preserve">Акт № 20/25 15.04. 2025 </t>
  </si>
  <si>
    <t>ПС 110 кВ Хвойная, КВЛ-10 кВ РП-1-1</t>
  </si>
  <si>
    <t>20,14 2025.03.29</t>
  </si>
  <si>
    <t>00,52 2025.03.30</t>
  </si>
  <si>
    <t>ТП 9-11-6; ТП 9-11-8; ТП 9-12-8; ТП 9-12-9; ТП 9-12-12; ТП 9-13-16; ТП 9-14-9; ТП 9-14-10; ТП 9-14-11; ТП 9-17-6; ТП 9-11-7; ТП 9-11-12; ТП 9-12-5; ТП 9-13-4; ТП 9-13-5Н; ТП 9-13-6; ТП 9-13-7; ТП 9-13-8; ТП 9-13-9; ТП 9-13-12</t>
  </si>
  <si>
    <t xml:space="preserve">Акт № 21/25 15.04. 2025 </t>
  </si>
  <si>
    <t>АО "ЮРЭСК" Березовский ф-л, пгт. Березово</t>
  </si>
  <si>
    <t>ПС 110 кВ Березово, ВЛ-6 кВ фид №4</t>
  </si>
  <si>
    <t>08,45 2025.03.31</t>
  </si>
  <si>
    <t>09,14 2025.03.31</t>
  </si>
  <si>
    <t>ВЛ-6 кВ фид №4</t>
  </si>
  <si>
    <t xml:space="preserve">Акт № 23/25 09.04. 2025 </t>
  </si>
  <si>
    <t>4.13</t>
  </si>
  <si>
    <t>РП-10-5 АЗС, ВЛ-6 кВ Дальний привод</t>
  </si>
  <si>
    <t>09,20 2025.04.04</t>
  </si>
  <si>
    <t>09,31 2025.04.04</t>
  </si>
  <si>
    <t>ВЛ-6 кВ Дальний привод</t>
  </si>
  <si>
    <t xml:space="preserve">Акт № 25/25 14.04. 2025 </t>
  </si>
  <si>
    <t>3.4.7.3</t>
  </si>
  <si>
    <t>4.16</t>
  </si>
  <si>
    <t>15,10 2025.04.08</t>
  </si>
  <si>
    <t>15,50 2025.04.08</t>
  </si>
  <si>
    <t xml:space="preserve">Акт № 26/25 16.04. 2025 </t>
  </si>
  <si>
    <t>3.4.8.4</t>
  </si>
  <si>
    <t>АО "ЮРЭСК" Кондинский филиал п. Половинка</t>
  </si>
  <si>
    <t>ПС 110 кВ Урай, ВЛ-35 кВ Урай-Половинка-2</t>
  </si>
  <si>
    <t>35</t>
  </si>
  <si>
    <t>02,17 2025.04.11</t>
  </si>
  <si>
    <t>02,24 2025.04.11</t>
  </si>
  <si>
    <t>ВЛ-35 Урай-Половинка-2</t>
  </si>
  <si>
    <t xml:space="preserve">Акт № 27/25 24.04. 2025 </t>
  </si>
  <si>
    <t>ПС 110 кВ Урай, ВЛ-35 кВ Урай-Половинка-1</t>
  </si>
  <si>
    <t>02,25 2025.04.11</t>
  </si>
  <si>
    <t>ВЛ-35 Урай-Половинка-1</t>
  </si>
  <si>
    <t>02,56 2025.04.11</t>
  </si>
  <si>
    <t>03,00 2025.04.11</t>
  </si>
  <si>
    <t>ТП №12-826, ТП №12-827, ТП №12-828, ТП №12-829, ТП №12-830, ТП №12-831, ТП №12-832, ТП №12-833, ТП №12-834, ТП №12-835, ТП №12-836, ТП №12-837, ТП №12-838</t>
  </si>
  <si>
    <t>07,28 2025.04.11</t>
  </si>
  <si>
    <t>07,33 2025.04.11</t>
  </si>
  <si>
    <t>08,18 2025.04.11</t>
  </si>
  <si>
    <t>АО "ЮРЭСК" Кондинский филиал</t>
  </si>
  <si>
    <t>08,20 2025.04.11</t>
  </si>
  <si>
    <t>08,23 2025.04.11</t>
  </si>
  <si>
    <t>08,26 2025.04.11</t>
  </si>
  <si>
    <t>08,34 2025.04.11</t>
  </si>
  <si>
    <t>ПС110/35/6 "Урай", ВЛ-35 Урай-Половинка-2</t>
  </si>
  <si>
    <t>08,51 2025.04.11</t>
  </si>
  <si>
    <t>11,10 2025.04.11</t>
  </si>
  <si>
    <t>ПС 110 кВ Урай, ВЛ-35 Урай-Половинка-1</t>
  </si>
  <si>
    <t>08,55 2025.04.11</t>
  </si>
  <si>
    <t>08,57 2025.04.11</t>
  </si>
  <si>
    <t>09,03 2025.04.11</t>
  </si>
  <si>
    <t>09,09 2025.04.11</t>
  </si>
  <si>
    <t>КЛ</t>
  </si>
  <si>
    <t>ПС 110 кВ Чульчам, КЛ-10 кВ ф.РП-3-1</t>
  </si>
  <si>
    <t>11,42 2025.04.13</t>
  </si>
  <si>
    <t>12,02 2025.04.13</t>
  </si>
  <si>
    <t>ТП 5-303 Т1, ТП 5-304 Т1, ТП 5-305 Т1, ТП 5-306 Т1, РТП 5-3 Т1</t>
  </si>
  <si>
    <t xml:space="preserve">Акт № 29/25 16.04. 2025 </t>
  </si>
  <si>
    <t>РП 10 кВ №5-7, КЛ-10 кВ ф.7-03</t>
  </si>
  <si>
    <t>13,41 2025.04.13</t>
  </si>
  <si>
    <t>14,10 2025.04.13</t>
  </si>
  <si>
    <t>ТП 5-703, ТП 5-704, ТП 5-705, ТП 5-706, ТП 5-707, ТП 5-708, ТП 5-709</t>
  </si>
  <si>
    <t xml:space="preserve">Акт № 28/25 29.04. 2025 </t>
  </si>
  <si>
    <t>ПС 110 кВ Хвойная, ВЛ-10 кВ 16 Микрорайон</t>
  </si>
  <si>
    <t>06,46 2025.04.14</t>
  </si>
  <si>
    <t>10,48 2025.04.14</t>
  </si>
  <si>
    <t>ВЛ-10 кВ 16 Микрорайон</t>
  </si>
  <si>
    <t xml:space="preserve">Акт № 32/25 30.04. 2025 </t>
  </si>
  <si>
    <t>ПС 35 кВ Ямки, ВЛ-10 Ямки</t>
  </si>
  <si>
    <t>13,00 2025.04.14</t>
  </si>
  <si>
    <t>15,44 2025.04.14</t>
  </si>
  <si>
    <t>ТП № 12-904, 12-905, 12-906, 12-908, 12-910</t>
  </si>
  <si>
    <t xml:space="preserve">Акт № 31/25 23.04. 2025 </t>
  </si>
  <si>
    <t>3.4.10</t>
  </si>
  <si>
    <t>4.10</t>
  </si>
  <si>
    <t>ПС 110 кВ Хвойная, ВЛ-10 кВ 16 МКР</t>
  </si>
  <si>
    <t>01,41 2025.04.15</t>
  </si>
  <si>
    <t>05,28 2025.04.15</t>
  </si>
  <si>
    <t>ВЛ-10 кВ 16 МКР</t>
  </si>
  <si>
    <t xml:space="preserve">Акт № 30/25 30.04. 2025 </t>
  </si>
  <si>
    <t>ЦРП 10 кВ №13, КЛ-6 кВ ф.13-06</t>
  </si>
  <si>
    <t>17,08 2025.04.25</t>
  </si>
  <si>
    <t>18,02 2025.04.25</t>
  </si>
  <si>
    <t>ТП№2-138, ТП№2-106, ТП№2-127, ТП№2-128</t>
  </si>
  <si>
    <t xml:space="preserve">Акт № 34/25 07.05. 2025 </t>
  </si>
  <si>
    <t>3.4.8.1</t>
  </si>
  <si>
    <t>ПС 110 кВ Юмас, ВЛ-35 Юмас-Луговая</t>
  </si>
  <si>
    <t>07,14 2025.05.01</t>
  </si>
  <si>
    <t>08,02 2025.05.01</t>
  </si>
  <si>
    <t>ТП №12-401, 12-403.12-405,12-406, 12-408, 12-409, 12-410, 12-411, 12-412, 12-415, 12-416, 12-417, 12-418, 12-419</t>
  </si>
  <si>
    <t xml:space="preserve">Акт № 38/25 19.05. 2025 </t>
  </si>
  <si>
    <t>ПС 110 кВ Кума, ВЛ-10 Поселок</t>
  </si>
  <si>
    <t>10,50 2025.05.05</t>
  </si>
  <si>
    <t>10,53 2025.05.05</t>
  </si>
  <si>
    <t>ТП №12-602, ТП № 12-600 2Т, ТП № 12-603, ТП № 12-604, ТП № 12-605, ТП № 12-606, ТП № 12-607,ТП № 12-608, ТП № 12-609,ТП № 12-611,ТП № 12-612, ТП № 12-619 1Т, ТП № 12-620</t>
  </si>
  <si>
    <t xml:space="preserve">Акт № 38/25 20.05. 2025 </t>
  </si>
  <si>
    <t>АО "ЮРЭСК" Ханты-Мансийский район</t>
  </si>
  <si>
    <t>КПП 20 кВ №18-4040, ВЛ-20 Сыньеганский-Пырьях</t>
  </si>
  <si>
    <t>06,55 2025.05.07</t>
  </si>
  <si>
    <t>07,10 2025.05.07</t>
  </si>
  <si>
    <t>ВЛ-20 Сыньеганский-Пырьях</t>
  </si>
  <si>
    <t xml:space="preserve">Акт № 39/25 20.05. 2025 </t>
  </si>
  <si>
    <t>3.4.12.3</t>
  </si>
  <si>
    <t>ПС 110 кВ Чульчам, КЛ-10 кВ РП-1-1</t>
  </si>
  <si>
    <t>02,54 2025.05.09</t>
  </si>
  <si>
    <t>03,59 2025.05.09</t>
  </si>
  <si>
    <t>ТП 5-110 Т-1, ТП 5-301 Т-1, ТП 5-302 Т-1, ТП 5-101 Т-1, ТП 5-106 Т-1, ТП 5-307 Т-1, ТП 5-308 Т-1</t>
  </si>
  <si>
    <t xml:space="preserve">Акт № 40/25 20.05. 2025 </t>
  </si>
  <si>
    <t>АО "ЮРЭСК" Няганьский филиал</t>
  </si>
  <si>
    <t>ПС 110 кВ Вандмтор, ВЛ-10 кВ Зем.снаряд</t>
  </si>
  <si>
    <t>10,00 2025.05.13</t>
  </si>
  <si>
    <t>10,23 2025.05.13</t>
  </si>
  <si>
    <t>ТП Плюснин, ТП 20-19, ТП Карпоспат, ТП 5-2030, ТП 5-2031, ТП 5-2032, ТП 5-2021, ТП 5-2051, 5-2028</t>
  </si>
  <si>
    <t xml:space="preserve">Акт № 41/25 20.05. 2025 </t>
  </si>
  <si>
    <t>АО "ЮРЭСК" Ханты-Мансийский район п. Пырьях, п. Кышик, п. Нялино</t>
  </si>
  <si>
    <t>КПП 20 кВ № 4040 Сыньеганский, ВЛ 20 кВ Пырьях</t>
  </si>
  <si>
    <t>17,52 2025.05.16</t>
  </si>
  <si>
    <t>18,03 2025.05.16</t>
  </si>
  <si>
    <t>ВЛ 20 кВ Пырьях</t>
  </si>
  <si>
    <t xml:space="preserve">Акт № 42/25 20.05. 2025 </t>
  </si>
  <si>
    <t>ПС 110кВ Вандмтор, ВЛ-10 УПТК</t>
  </si>
  <si>
    <t>00,22 2025.05.18</t>
  </si>
  <si>
    <t>03,10 2025.05.18</t>
  </si>
  <si>
    <t>ТП 5-2049, ТП "САГАС", ТП "КНПЗ Т-1", ТП "ТЭСС Сибирь Т-1", ТП "Северавтотранс Т-1</t>
  </si>
  <si>
    <t xml:space="preserve">Акт № 43/25 20.05. 2025 </t>
  </si>
  <si>
    <t>ЗРУ 10 кВ НПС Ильичевка, КЛ-10 кВ Фарада-1</t>
  </si>
  <si>
    <t>15,58 2025.05.24</t>
  </si>
  <si>
    <t>КЛ-10 кВ Фарада-1</t>
  </si>
  <si>
    <t xml:space="preserve">Акт № 45/25 03.06. 2025 </t>
  </si>
  <si>
    <t>ПС 110 кВ Алябьево, ВЛ-10 кВ Мечта</t>
  </si>
  <si>
    <t>16,08 2025.05.29</t>
  </si>
  <si>
    <t>ТП 16-236,ТП 16-231, 16-229, ТП 16-225</t>
  </si>
  <si>
    <t xml:space="preserve">Акт № 47/25 03.06. 2025 </t>
  </si>
  <si>
    <t>3.4.12.5,3.4.13</t>
  </si>
  <si>
    <t>4.15</t>
  </si>
  <si>
    <t>ПС 110 кВ Инга, КВЛ-10 кВ фид. №5</t>
  </si>
  <si>
    <t>16,52 2025.06.01</t>
  </si>
  <si>
    <t>17,38 2025.06.01</t>
  </si>
  <si>
    <t>КВЛ-10 кВ фид. №5</t>
  </si>
  <si>
    <t xml:space="preserve">Акт № 52/25 11.06. 2025 </t>
  </si>
  <si>
    <t>ПС 110 кВ Чара, ВЛ-10 кВ Финский комплекс</t>
  </si>
  <si>
    <t>20,10 2025.06.02</t>
  </si>
  <si>
    <t>ТП5-1509, ТП5-1505, ТП5-1501, ТП5-1504</t>
  </si>
  <si>
    <t xml:space="preserve">Акт № 53/25 11.06. 2025 </t>
  </si>
  <si>
    <t>ПС 220 кВ Картопья, ВЛ-10 кВ ПМК</t>
  </si>
  <si>
    <t>20,16 2025.06.02</t>
  </si>
  <si>
    <t>21,00 2025.06.02</t>
  </si>
  <si>
    <t>ВЛ-10 кВ ПМК</t>
  </si>
  <si>
    <t xml:space="preserve">Акт № 56/25 11.06. 2025 </t>
  </si>
  <si>
    <t>3.4.12.3,3.4.12.4</t>
  </si>
  <si>
    <t>АО "ЮРЭСК" Березовский филиал п. Светлый</t>
  </si>
  <si>
    <t>ПС 110 кВ Пунга, ВЛ-6 кВ Промзона</t>
  </si>
  <si>
    <t>20,38 2025.06.02</t>
  </si>
  <si>
    <t>20,50 2025.06.02</t>
  </si>
  <si>
    <t>ВЛ-6 Промзона</t>
  </si>
  <si>
    <t xml:space="preserve">Акт № 57/25 12.06. 2025 </t>
  </si>
  <si>
    <t>ПС 110 кВ Пунга, ВЛ-6 кВ Светлый-1</t>
  </si>
  <si>
    <t>ТП 11-2177</t>
  </si>
  <si>
    <t>АО "ЮРЭСК" Няганьский филиал п. Приобье</t>
  </si>
  <si>
    <t>ВЛ-110 кВ Вандмтор-Сергино-1,2</t>
  </si>
  <si>
    <t>110</t>
  </si>
  <si>
    <t>21,07 2025.06.02</t>
  </si>
  <si>
    <t xml:space="preserve">Акт № 54/25 11.06. 2025 </t>
  </si>
  <si>
    <t>РП-15, ВЛ-10 кВ УДС</t>
  </si>
  <si>
    <t>00,28 2025.06.03</t>
  </si>
  <si>
    <t>02,48 2025.06.03</t>
  </si>
  <si>
    <t>ВЛ-10 кВ УДС</t>
  </si>
  <si>
    <t xml:space="preserve">Акт № 55/25 11.06. 2025 </t>
  </si>
  <si>
    <t>АО "ЮРЭСК" Березовский филиал п. Игрим</t>
  </si>
  <si>
    <t>КПП 6/20 Игрим №11-2114, ВЛ-20 Н.Нарыкары</t>
  </si>
  <si>
    <t>11,36 2025.06.03</t>
  </si>
  <si>
    <t>11,55 2025.06.03</t>
  </si>
  <si>
    <t>ВЛ-20 Н.Нарыкары</t>
  </si>
  <si>
    <t xml:space="preserve">Акт № 60/25 11.06. 2025 </t>
  </si>
  <si>
    <t>АО "ЮРЭСК" Советский филиал</t>
  </si>
  <si>
    <t>ПС 220/110/10 Картопья, ВЛ-10 ЛПК-2.</t>
  </si>
  <si>
    <t>13,59 2025.06.03</t>
  </si>
  <si>
    <t>15,17 2025.06.03</t>
  </si>
  <si>
    <t>КВЛ-10 ЛПК-2</t>
  </si>
  <si>
    <t xml:space="preserve">Акт № 59/25 11.06. 2025 </t>
  </si>
  <si>
    <t>3.4.12.2,3.4.12.3</t>
  </si>
  <si>
    <t>ПС Юмас, ВЛ-10 Промплощадка</t>
  </si>
  <si>
    <t>15,25 2025.06.03</t>
  </si>
  <si>
    <t>17,25 2025.06.03</t>
  </si>
  <si>
    <t xml:space="preserve">Акт № 58/25 11.06. 2025 </t>
  </si>
  <si>
    <t>15,30 2025.06.03</t>
  </si>
  <si>
    <t>15,35 2025.06.03</t>
  </si>
  <si>
    <t>КПП 20 кВ п.г.т. Березово, ВЛЗ 20 кВ Шайтанка</t>
  </si>
  <si>
    <t>15,50 2025.06.03</t>
  </si>
  <si>
    <t>16,10 2025.06.03</t>
  </si>
  <si>
    <t>ВЛЗ 20 кВ Шайтанка</t>
  </si>
  <si>
    <t xml:space="preserve">Акт № 61/25 11.06. 2025 </t>
  </si>
  <si>
    <t>КПП 6/20 кВ № 11-1053 Березово, ВЛ-20 кВ Пугоры</t>
  </si>
  <si>
    <t>17,10 2025.06.03</t>
  </si>
  <si>
    <t>КПП 6/20 Игрим №11-2114,  ВЛЗ-20 Ванзетур</t>
  </si>
  <si>
    <t>18,30 2025.06.03</t>
  </si>
  <si>
    <t>18,45 2025.06.03</t>
  </si>
  <si>
    <t>АО "ЮРЭСК" ЮТЭК-ХМР</t>
  </si>
  <si>
    <t>ПС 110/10 кВ "Луговская" ВЛ-10 кВ ф."Троица-1"</t>
  </si>
  <si>
    <t>05,20 2025.06.04</t>
  </si>
  <si>
    <t>ВЛ-10 кВ Троица-1</t>
  </si>
  <si>
    <t xml:space="preserve">Акт № 62/25 20.06. 2025 </t>
  </si>
  <si>
    <t>АО "ЮРЭСК" ЮТЭК-ХМР п. Нялино, Кышик, Пырьях</t>
  </si>
  <si>
    <t>КТП 6/20 кВ №18-4040 Сыньеганский, ВЛ-20 кВ Сыньеганская-Пырьях</t>
  </si>
  <si>
    <t>16,03 2025.06.04</t>
  </si>
  <si>
    <t>16,14 2025.06.04</t>
  </si>
  <si>
    <t>ВЛ-20 кВ Сыньеганская-Пырьях</t>
  </si>
  <si>
    <t xml:space="preserve">Акт № 65-2/25 20.06. 2025 </t>
  </si>
  <si>
    <t>АО "ЮРЭСК" Ханты-Мансийский район п. Белогорье</t>
  </si>
  <si>
    <t>ПС 110 кВ Луговская, ВЛ-10 кВ Белогорье-2</t>
  </si>
  <si>
    <t>16,59 2025.06.04</t>
  </si>
  <si>
    <t>ВЛ-10 кВ Белогорье-2</t>
  </si>
  <si>
    <t xml:space="preserve">Акт № 65-1/25 20.06. 2025 </t>
  </si>
  <si>
    <t>ВЛ-20 кВ Пырьях от КТП 6/20 кВ №18-4040</t>
  </si>
  <si>
    <t>17,11 2025.06.04</t>
  </si>
  <si>
    <t>17,34 2025.06.04</t>
  </si>
  <si>
    <t>ВЛ-20 кВ Пырьях</t>
  </si>
  <si>
    <t xml:space="preserve">Акт № 65/25 20.06. 2025 </t>
  </si>
  <si>
    <t>ЦРП-10-1 Город ЗРУ-2, КЛ-6 кВ яч№6</t>
  </si>
  <si>
    <t>17,37 2025.06.04</t>
  </si>
  <si>
    <t>17,50 2025.06.04</t>
  </si>
  <si>
    <t>КЛ-6 кВ яч№6</t>
  </si>
  <si>
    <t xml:space="preserve">Акт № 64/25 06.06. 2025 </t>
  </si>
  <si>
    <t>АО "ЮРЭСК" Ханты-Мансийский район п. Батово</t>
  </si>
  <si>
    <t>ПС 110 кВ Батово, ВЛ-10 кВ Поселок</t>
  </si>
  <si>
    <t>18,49 2025.06.04</t>
  </si>
  <si>
    <t>ВЛ-10 кВ Поселок</t>
  </si>
  <si>
    <t xml:space="preserve">Акт № 65-2/25 23.06. 2025 </t>
  </si>
  <si>
    <t>ПС</t>
  </si>
  <si>
    <t>ПС 35 кВ №30 Прибалтийская, 2Т</t>
  </si>
  <si>
    <t>22,36 2025.06.08</t>
  </si>
  <si>
    <t>22,42 2025.06.08</t>
  </si>
  <si>
    <t xml:space="preserve">Акт № 67/25 23.06. 2025 </t>
  </si>
  <si>
    <t>ВЛ-110 кВ Игрим-Березово-2</t>
  </si>
  <si>
    <t>07,10 2025.06.09</t>
  </si>
  <si>
    <t xml:space="preserve">Акт № 69/25 11.06. 2025 </t>
  </si>
  <si>
    <t>ПС 35 кВ № 33 Галактика, В-6 ТП 148</t>
  </si>
  <si>
    <t>16,20 2025.06.09</t>
  </si>
  <si>
    <t>В-6 ТП 148</t>
  </si>
  <si>
    <t xml:space="preserve">Акт № 68/25 23.06. 2025 </t>
  </si>
  <si>
    <t>23,46 2025.06.09</t>
  </si>
  <si>
    <t>11,19 2025.06.10</t>
  </si>
  <si>
    <t>ВЛ-10 кВ Мечта</t>
  </si>
  <si>
    <t xml:space="preserve">Акт № 69/25 19.06. 2025 </t>
  </si>
  <si>
    <t>ПС 35 кВ №35 Поселковая, 2Т</t>
  </si>
  <si>
    <t>08,45 2025.06.10</t>
  </si>
  <si>
    <t xml:space="preserve">Акт № 70/25 09.06. 2025 </t>
  </si>
  <si>
    <t>ПС 110 кВ Выкатная, ВЛ-35 кВ Выкатная-Кама</t>
  </si>
  <si>
    <t>16,10 2025.06.10</t>
  </si>
  <si>
    <t>ВЛ-35 кВ Выкатная-Кама</t>
  </si>
  <si>
    <t xml:space="preserve">Акт № 71/25 26.06. 2025 </t>
  </si>
  <si>
    <t>РП 10 кВ № 10-1 Город, КЛ-10 кВ яч. 12</t>
  </si>
  <si>
    <t>16,58 2025.06.11</t>
  </si>
  <si>
    <t>17,17 2025.06.11</t>
  </si>
  <si>
    <t>КЛ-10 кВ яч. 12</t>
  </si>
  <si>
    <t xml:space="preserve">Акт № 74/25 20.06. 2025 </t>
  </si>
  <si>
    <t>ПС 110 кВ Геологическая, ВЛ-10 кВ РП-3-1</t>
  </si>
  <si>
    <t>17,01 2025.06.11</t>
  </si>
  <si>
    <t>18,35 2025.06.11</t>
  </si>
  <si>
    <t>ВЛ-10 кВ РП-3-1</t>
  </si>
  <si>
    <t xml:space="preserve">Акт № 73/25 26.06. 2025 </t>
  </si>
  <si>
    <t>ПС 110 кВ Геологическая, ВЛ-10 кВ Лесокомбинат</t>
  </si>
  <si>
    <t>17,32 2025.06.11</t>
  </si>
  <si>
    <t>ВЛ-10 кВ Лесокомбинат</t>
  </si>
  <si>
    <t>ПС 110 кВ Игрим, ВЛ 110 кВ Игрим-Березово-1</t>
  </si>
  <si>
    <t>17,27 2025.06.11</t>
  </si>
  <si>
    <t>18,07 2025.06.11</t>
  </si>
  <si>
    <t>ВЛ 110 кВ Игрим-Березово-1</t>
  </si>
  <si>
    <t xml:space="preserve">Акт № 77/25 27.06. 2025 </t>
  </si>
  <si>
    <t>КПП-6/20 пгт. Березово, ВЛЗ-20 кВ Шайтанка</t>
  </si>
  <si>
    <t>18,40 2025.06.11</t>
  </si>
  <si>
    <t>18,56 2025.06.11</t>
  </si>
  <si>
    <t>ВЛЗ-20 кВ Шайтанка</t>
  </si>
  <si>
    <t xml:space="preserve">Акт № 76/25 27.06. 2025 </t>
  </si>
  <si>
    <t>ПС 110 кВ Березово, ВЛ-6 кВ фид. №2</t>
  </si>
  <si>
    <t>00,29 2025.06.12</t>
  </si>
  <si>
    <t>ВЛ-6 кВ фид. №2</t>
  </si>
  <si>
    <t xml:space="preserve">Акт № 75/25 27.06. 2025 </t>
  </si>
  <si>
    <t>ПС 110 кВ Березово, ВЛ-6 кВ фид. №4</t>
  </si>
  <si>
    <t>21,05 2025.06.11</t>
  </si>
  <si>
    <t>ВЛ-6 кВ фид. №4</t>
  </si>
  <si>
    <t>ПС 110 кВ Березово, ВЛ-6 кВ фид. №5</t>
  </si>
  <si>
    <t>20,37 2025.06.11</t>
  </si>
  <si>
    <t>ВЛ-6 кВ фид. № 5</t>
  </si>
  <si>
    <t>ПС 110 кВ Игрим, ВЛ 110 кВ Игрим-Березово-2</t>
  </si>
  <si>
    <t>19,33 2025.06.11</t>
  </si>
  <si>
    <t>ВЛ 110 кВ Игрим-Березово-2</t>
  </si>
  <si>
    <t>РП</t>
  </si>
  <si>
    <t>РТП-5-3 яч.13 ф. РП-3-1</t>
  </si>
  <si>
    <t>15,44 2025.06.12</t>
  </si>
  <si>
    <t>16,04 2025.06.12</t>
  </si>
  <si>
    <t>ф. РП-3-1</t>
  </si>
  <si>
    <t xml:space="preserve">Акт № 78/25 27.06. 2025 </t>
  </si>
  <si>
    <t>4.21</t>
  </si>
  <si>
    <t>ПС 110 Инга КВЛ-10 ф.12</t>
  </si>
  <si>
    <t>16,29 2025.06.12</t>
  </si>
  <si>
    <t>16,39 2025.06.12</t>
  </si>
  <si>
    <t>КВЛ-10 ф.12</t>
  </si>
  <si>
    <t xml:space="preserve">Акт № 81/25 27.06. 2025 </t>
  </si>
  <si>
    <t>ПС 110 кВ Чульчам, ВЛ-10 Западный-2</t>
  </si>
  <si>
    <t>17,24 2025.06.12</t>
  </si>
  <si>
    <t>17,37 2025.06.12</t>
  </si>
  <si>
    <t>ВЛ-10 Западный-2</t>
  </si>
  <si>
    <t xml:space="preserve">Акт № 79/25 27.06. 2025 </t>
  </si>
  <si>
    <t>17,28 2025.06.12</t>
  </si>
  <si>
    <t>18,27 2025.06.12</t>
  </si>
  <si>
    <t>ВЛЗ-20кВ Шайтанка</t>
  </si>
  <si>
    <t xml:space="preserve">Акт № 80/25 27.06. 2025 </t>
  </si>
  <si>
    <t>АО "ЮРЭСК" АО ЮРЭСК</t>
  </si>
  <si>
    <t>ПС Выкатная, ВЛ-35 Выкатная-Кама</t>
  </si>
  <si>
    <t>17,49 2025.06.13</t>
  </si>
  <si>
    <t>ВЛ-35 Выкатная-Кама</t>
  </si>
  <si>
    <t xml:space="preserve">Акт № 82/25 30.06. 2025 </t>
  </si>
  <si>
    <t>ЦРП 10 кВ №2-11, КЛ-10 кВ яч.10</t>
  </si>
  <si>
    <t>08,40 2025.06.23</t>
  </si>
  <si>
    <t>10,06 2025.06.23</t>
  </si>
  <si>
    <t>КЛ-10 кВ яч.10</t>
  </si>
  <si>
    <t xml:space="preserve">Акт № 85/25 10.07. 2025 </t>
  </si>
  <si>
    <t>08,50 2025.06.26</t>
  </si>
  <si>
    <t xml:space="preserve">Акт № 88/25 11.07. 2025 </t>
  </si>
  <si>
    <t>РП-11-2113, ВЛ-6 кВ ГСМ</t>
  </si>
  <si>
    <t>15,30 2025.06.26</t>
  </si>
  <si>
    <t>17,10 2025.06.26</t>
  </si>
  <si>
    <t>ВЛ-6 кВ ГСМ</t>
  </si>
  <si>
    <t xml:space="preserve">Акт № 86/25 11.07. 2025 </t>
  </si>
  <si>
    <t>16,32 2025.06.26</t>
  </si>
  <si>
    <t>18,06 2025.06.26</t>
  </si>
  <si>
    <t xml:space="preserve">Акт № 87/25 11.07. 2025 </t>
  </si>
  <si>
    <t>ПС 110 кВ Пунга, ВЛ-6 кВ Светлый-2</t>
  </si>
  <si>
    <t>16,48 2025.06.26</t>
  </si>
  <si>
    <t>ВЛ-6 Светлый-2</t>
  </si>
  <si>
    <t>19,30 2025.06.26</t>
  </si>
  <si>
    <t>ВЛ-6 кВ Промзона</t>
  </si>
  <si>
    <t>ПС 110 кВ Хвойная, ВЛ-10 кВ Зеленая зона-2</t>
  </si>
  <si>
    <t>20,25 2025.06.27</t>
  </si>
  <si>
    <t>21,38 2025.06.27</t>
  </si>
  <si>
    <t xml:space="preserve">Акт № 89/25 15.07. 2025 </t>
  </si>
  <si>
    <t>3.4.12.3,3.4.9.3</t>
  </si>
  <si>
    <t>АО "ЮРЭСК" Кондинский филиал п. Междуреченский</t>
  </si>
  <si>
    <t>11,25 2025.06.28</t>
  </si>
  <si>
    <t>14,04 2025.06.28</t>
  </si>
  <si>
    <t xml:space="preserve">Акт № 90/25 14.07. 2025 </t>
  </si>
  <si>
    <t>АО "ЮРЭСК" Советский филиал п. Таежный</t>
  </si>
  <si>
    <t>ПС 110 кВ Таежная, ВЛ-10 кВ Березовский-1</t>
  </si>
  <si>
    <t>00,12 2025.06.29</t>
  </si>
  <si>
    <t>02,13 2025.06.29</t>
  </si>
  <si>
    <t>ТП 16-503,16-505,16-506,16-507,16-508,16-509,16-511</t>
  </si>
  <si>
    <t xml:space="preserve">Акт № 91/25 15.07. 2025 </t>
  </si>
  <si>
    <t>ПС 110 кВ Хвойная, КВЛ-10 кВ РП-1-2</t>
  </si>
  <si>
    <t>11,39 2025.06.29</t>
  </si>
  <si>
    <t>12,21 2025.06.29</t>
  </si>
  <si>
    <t>ТП 9-8-7, ТП 9-8-5, ТП 9-10-1, ТП 9-10-2, ТП 9-11-4, ТП 9-10-3Ю ТП 9-10-7, ТП 9-10-4, ТП 9-11-2, ТП 9-11-5, ТП 9-11-7, ТП 9-8-5, ТП 9-8-6, ТП 9-8-7, ТП 9-8-12, ТП 9-10-1, ТП 9-10-2, ТП 9-10-3, ТП 9-10-4, ТП 9-10-5, ТП 9-11-7, ТП 8-8, ТП 8-15Ю ТП 1-8, ТП 2-8, ТП 2-2, ТП 2-7, ТП 2-4, ТП 11-14, ТП 8-14</t>
  </si>
  <si>
    <t xml:space="preserve">Акт № 92/25 15.07. 2025 </t>
  </si>
  <si>
    <t>13,45 2025.06.29</t>
  </si>
  <si>
    <t>16,28 2025.06.29</t>
  </si>
  <si>
    <t xml:space="preserve">Акт № 93/25 15.07. 2025 </t>
  </si>
  <si>
    <t>АО "ЮРЭСК" Сургутский район п. Сытомино</t>
  </si>
  <si>
    <t>ПС 110 кВ Сытомино,  ВЛ-10 кВ Сытомино-Горный яч. №15</t>
  </si>
  <si>
    <t>12,21 2025.07.01</t>
  </si>
  <si>
    <t>ВЛ-10 кВ Сытомино-Горный яч. №15</t>
  </si>
  <si>
    <t>Акт № 94/25 15.07. 2025</t>
  </si>
  <si>
    <t>РП-15, ВЛ-10 Пионерный</t>
  </si>
  <si>
    <t>15,44 2025.07.02</t>
  </si>
  <si>
    <t>16,56 2025.07.02</t>
  </si>
  <si>
    <t>ТП 5-2050, 5-2008, 5-2111, 5-2115, 5-2104 Т-2, ТП "БурКомплект", ТП "Буркенов", ТП " Автотранс сервис", ТП 5-2103 Т-1, ТП 5-2102</t>
  </si>
  <si>
    <t>Акт № 96/25 17.07. 2025</t>
  </si>
  <si>
    <t>ПС 35 кВ Половинка, Поселок-2</t>
  </si>
  <si>
    <t>17,55 2025.07.02</t>
  </si>
  <si>
    <t>21,37 2025.07.02</t>
  </si>
  <si>
    <t>ТП №12-830, №12-831, №12-832, №12-837, №12-838, №12-829, №12-828, № 12-827</t>
  </si>
  <si>
    <t>Акт № 95/25 21.07. 2025</t>
  </si>
  <si>
    <t>18,10 2025.07.02</t>
  </si>
  <si>
    <t>20,25 2025.07.02</t>
  </si>
  <si>
    <t>ТП5-1509, ТП5-1505, ТП5-1501, ТП5-1504, ТП5-1502</t>
  </si>
  <si>
    <t>Акт № 97/25 17.07. 2025</t>
  </si>
  <si>
    <t>ПС 110 кВ "Игрим", ВЛ 110 кВ Игрим-Березово-1</t>
  </si>
  <si>
    <t>20,21 2025.07.02</t>
  </si>
  <si>
    <t>Акт № 100/25 14.07. 2025</t>
  </si>
  <si>
    <t>ПС 110 кВ "Игрим", ВЛ 110 кВ Игрим-Березово-2</t>
  </si>
  <si>
    <t>АО "ЮРЭСК" Ханты-Мансийский район п. Нялино</t>
  </si>
  <si>
    <t>КТП-20/10 №18-4041 (Пырьях) ВЛ-10 кВ Нялино</t>
  </si>
  <si>
    <t>00,15 2025.07.03</t>
  </si>
  <si>
    <t>00,32 2025.07.03</t>
  </si>
  <si>
    <t>ВЛ-10 кВ Нялино</t>
  </si>
  <si>
    <t>Акт № 101/25 22.07. 2025</t>
  </si>
  <si>
    <t>00,57 2025.07.03</t>
  </si>
  <si>
    <t>01,10 2025.07.03</t>
  </si>
  <si>
    <t>КПП-6/20 кВ №18-4040 Сыньеганский, ВЛ-20 кВ Пырьях</t>
  </si>
  <si>
    <t>14,08 2025.07.04</t>
  </si>
  <si>
    <t>14,26 2025.07.04</t>
  </si>
  <si>
    <t>Акт № 102/25 22.07. 2025</t>
  </si>
  <si>
    <t>КТП 20/10 кВ №18-4041, ВЛ-10 кВ Кышик</t>
  </si>
  <si>
    <t>19,59 2025.07.10</t>
  </si>
  <si>
    <t>20,36 2025.07.10</t>
  </si>
  <si>
    <t>ВЛ-10 кВ Кышик</t>
  </si>
  <si>
    <t>Акт № 104/25 22.07. 2025</t>
  </si>
  <si>
    <t>20,45 2025.07.10</t>
  </si>
  <si>
    <t>Акт № 103/25 28.07. 2025</t>
  </si>
  <si>
    <t>ПС 220 кВ Картопья, ВЛ-10 кВ ЖД-1</t>
  </si>
  <si>
    <t>14,24 2025.07.12</t>
  </si>
  <si>
    <t>01,17 2025.07.13</t>
  </si>
  <si>
    <t>ТП 16-002;ТП 16-005;ТП 16-006;ТП 16-040;ТП 16-065;ТП 16-116;ТП 16-008;ТП 16-011;ТП 16-021;ТП 16-026;ТП 16-060;ТП 16-073;ТП 16-112;ТП 16-160;ТП 16-163</t>
  </si>
  <si>
    <t>Акт № 105/25 30.07. 2025</t>
  </si>
  <si>
    <t>3.4.8.4,3.4.12.2</t>
  </si>
  <si>
    <t>4.17</t>
  </si>
  <si>
    <t>АО "ЮРЭСК" Ханты-Мансийский район п. Тюли</t>
  </si>
  <si>
    <t>ПС 110 кВ Выкатная, ВЛ-10 Тюли</t>
  </si>
  <si>
    <t>09,16 2025.07.13</t>
  </si>
  <si>
    <t>ВЛ-10 Тюли</t>
  </si>
  <si>
    <t>Акт № 107/25 30.07. 2025</t>
  </si>
  <si>
    <t>ПС 220/110/10 Картопья, КВЛ-10 ЛПК-2.</t>
  </si>
  <si>
    <t>12,25 2025.07.13</t>
  </si>
  <si>
    <t>17,02 2025.07.13</t>
  </si>
  <si>
    <t>ТП 16-007,ТП 16-012,ТП 16-031,ТП 16-036,ТП 16-037,ТП 16-038,ТП 16-063,ТП 16-066,ТП 16-076,ТП 16-111,ТП 16-112,ТП 16-127,ТП 16-140,ТП 16-146,ТП 16-163,ТП 16-181</t>
  </si>
  <si>
    <t>Акт № 106/25 30.07. 2025</t>
  </si>
  <si>
    <t>ПС 110 кВ Мансийская,  ВЛ-10 Поселок-2</t>
  </si>
  <si>
    <t>11,10 2025.07.17</t>
  </si>
  <si>
    <t>12,40 2025.07.17</t>
  </si>
  <si>
    <t>ВЛ-10 Поселок-2</t>
  </si>
  <si>
    <t>Акт № 108/25 04.08. 2025</t>
  </si>
  <si>
    <t>05,50 2025.07.24</t>
  </si>
  <si>
    <t>05,58 2025.07.24</t>
  </si>
  <si>
    <t>Акт № 109/25 06.08. 2025</t>
  </si>
  <si>
    <t>КПП 20 кВ №18-4040, ВЛЗ-20 Пырьях</t>
  </si>
  <si>
    <t>13,25 2025.07.24</t>
  </si>
  <si>
    <t>16,20 2025.07.24</t>
  </si>
  <si>
    <t>ВЛЗ-20 Пырьях</t>
  </si>
  <si>
    <t>Акт № 110/25 29.07. 2025</t>
  </si>
  <si>
    <t>3.4.13.3</t>
  </si>
  <si>
    <t>ЦРП 10кВ Советский, ВЛ-10 Юбилейный</t>
  </si>
  <si>
    <t>15,12 2025.07.24</t>
  </si>
  <si>
    <t>21,00 2025.07.24</t>
  </si>
  <si>
    <t>ТП 16-023;ТП 16-048; ТП 16-107;ТП 16-136;ТП 16-143;ТП 16-160;ТП 16-177;ТП 16-179</t>
  </si>
  <si>
    <t>Акт № 111/25 06.08. 2025</t>
  </si>
  <si>
    <t>4.1,4.11</t>
  </si>
  <si>
    <t>РП-5-6, ВЛ-10 КОС-3</t>
  </si>
  <si>
    <t>22,34 2025.07.25</t>
  </si>
  <si>
    <t>22,47 2025.07.25</t>
  </si>
  <si>
    <t>ТП 14-17, ТП5-1458, ТП5-1459, ТП ДНТ Полянка, ТП ТНК, ТП 14-46, ТП 14-45, ТП5-1415 Т-1, ТП5-1420, ТП 14-50, ТП 14-47, ТП5-1452</t>
  </si>
  <si>
    <t>Акт № 112/25 06.08. 2025</t>
  </si>
  <si>
    <t>4.7</t>
  </si>
  <si>
    <t>ПС 110/10 кВ "Алябьево" В-10 кВ ф."Пионерский-1"</t>
  </si>
  <si>
    <t>16,09 2025.07.26</t>
  </si>
  <si>
    <t>16,48 2025.07.26</t>
  </si>
  <si>
    <t>ВЛ-10 кВ ф."Пионерский-1</t>
  </si>
  <si>
    <t>Акт № 113/25 13.08. 2025</t>
  </si>
  <si>
    <t>ЦРП-2-7, В-10 кВ яч№7 Ввод №1 на ПС Рижская</t>
  </si>
  <si>
    <t>19,09 2025.07.28</t>
  </si>
  <si>
    <t>19,53 2025.07.28</t>
  </si>
  <si>
    <t>ПС Рижская Т-1, ТП№2-28 Т-1,ТП №2-93, ПС 35/10кВ №30 1Т, ТП №2-29 Т-1, ТП №2-95 Т-2, ТП №2-67 Т-1, ТП №2-139 Т-1, ТП №2-91, ТП №2-94</t>
  </si>
  <si>
    <t>Акт № 114/25 15.08. 2025</t>
  </si>
  <si>
    <t>ПС 110/10 кВ "Таежная" В-10 кВ ф."Таежный-2-1"</t>
  </si>
  <si>
    <t>08,18 2025.07.29</t>
  </si>
  <si>
    <t>09,45 2025.07.29</t>
  </si>
  <si>
    <t>ТП 16-501,16-502,16-503,16-504,16-509,16-510</t>
  </si>
  <si>
    <t>Акт № 115/25 13.08. 2025</t>
  </si>
  <si>
    <t>ПС 110 кВ Геологическая, КВЛ-10 Лесозавод</t>
  </si>
  <si>
    <t>09,56 2025.07.29</t>
  </si>
  <si>
    <t>10,35 2025.07.29</t>
  </si>
  <si>
    <t>ТП 9-14-16;ТП 9-17-4;ТП 9-17-40;ТП 9-17-7;ТП 9-17-8;ТП 9-17-28;ТП 9-17-3;ТП 9-17-5;ТП 9-17-12;ТП 9-17-42</t>
  </si>
  <si>
    <t>Акт № 116/25 13.08. 2025</t>
  </si>
  <si>
    <t>АО "ЮРЭСК" Ханты-Мансийский район п. Сибирский</t>
  </si>
  <si>
    <t>ПС 110 кВ Выкатная, ВЛ 10 кВ Сибирский</t>
  </si>
  <si>
    <t>14,10 2025.07.30</t>
  </si>
  <si>
    <t>14,40 2025.07.30</t>
  </si>
  <si>
    <t>ВЛ 10 кВ Сибирский</t>
  </si>
  <si>
    <t>Акт № 118/25 11.08. 2025</t>
  </si>
  <si>
    <t>ПС 110 кВ Юмас, КВЛ-10 кВ Нефтяник-1</t>
  </si>
  <si>
    <t>07,34 2025.07.31</t>
  </si>
  <si>
    <t>07,51 2025.07.31</t>
  </si>
  <si>
    <t>РП 12-2-1Т, КТП 12-12-2Т, КТП 12-13-2Т, КТП 12-58-2Т, КТП 12-62, КТП 12-82, КТП 12-15-1Т, КТП 12-14, КТП 12-85-2Т, КТП 12-19, КТП 12-46-1Т, КТП 12-25-1Т, КТП 12-3-2Т, КТП 12-2-2Т, КТП 12-66</t>
  </si>
  <si>
    <t>Акт № 119/25 11.08. 2025</t>
  </si>
  <si>
    <t>ПС 110 кВ Чульчам,  ВЛ-10 ПНГС</t>
  </si>
  <si>
    <t>10,02 2025.08.02</t>
  </si>
  <si>
    <t>12,39 2025.08.02</t>
  </si>
  <si>
    <t>ТП 5-310, ТП ГСК Спутник, ТП ГСК Автомобилист, ТП МТА,ТП Автодом,ТП ГСК Югра, ТП 16-08, ТП 5-1606,ТП 5-1601, ТП Мутагирова,ТП 5-1602, ТП 5-1605, ТП 5-1603, ТП 5-2122, ТП 5-1607, ТП 5-1609, ТП 5-1610</t>
  </si>
  <si>
    <t>Акт № 120/25 12.08. 2025</t>
  </si>
  <si>
    <t>АО "ЮРЭСК" Советский филиал п. Коммунистический</t>
  </si>
  <si>
    <t>ПС 110 кВ Самза,  ВЛ-10 Поселок-2</t>
  </si>
  <si>
    <t>18,33 2025.08.05</t>
  </si>
  <si>
    <t>19,28 2025.08.05</t>
  </si>
  <si>
    <t>ТП 16-810</t>
  </si>
  <si>
    <t>Акт № 121/25 05.08. 2025</t>
  </si>
  <si>
    <t>04,37 2025.08.06</t>
  </si>
  <si>
    <t>Акт № 122/25 19.08. 2025</t>
  </si>
  <si>
    <t>ПС 220 кВ Вандмтор, 1Т</t>
  </si>
  <si>
    <t>220</t>
  </si>
  <si>
    <t>02,05 2025.08.08</t>
  </si>
  <si>
    <t>05,19 2025.08.08</t>
  </si>
  <si>
    <t>Акт № 17 18.08. 2025</t>
  </si>
  <si>
    <t>ПС 110 кВ Соболиная, ВЛ-10 кВ Котельная-2</t>
  </si>
  <si>
    <t>16,28 2025.08.13</t>
  </si>
  <si>
    <t>18,18 2025.08.13</t>
  </si>
  <si>
    <t>ТП 16-030; ТП 16-101;ТП 16-110; ТП 16-009; ТП 16-013; ТП 16-175</t>
  </si>
  <si>
    <t>Акт № 123/25 29.08. 2025</t>
  </si>
  <si>
    <t>ПС 220 кВ Вандмтор, ВЛ 10 кВ Земснаряд</t>
  </si>
  <si>
    <t>18,56 2025.08.14</t>
  </si>
  <si>
    <t>22,12 2025.08.14</t>
  </si>
  <si>
    <t>ТП 5-2051, ТП Плюснин, ТП 20-19, ТП 5-2056, ТП 5-2028, ТП Карпоспат, ТП 5-2030, ТП 5-2031, ТП 5-2032, ТП 5-2021</t>
  </si>
  <si>
    <t>Акт № 124/25 18.08. 2025</t>
  </si>
  <si>
    <t>ПС 220 Картопья, КВЛ-10 Поселок</t>
  </si>
  <si>
    <t>03,24 2025.08.19</t>
  </si>
  <si>
    <t>04,57 2025.08.19</t>
  </si>
  <si>
    <t>ТП 16-004;ТП 16-015;ТП 16-029;ТП 16-031;ТП 16-032;ТП 16-034;ТП 16-037;ТП 16-047;ТП 16-050;ТП16-051;ТП 16-056;ТП 16-057;ТП 16-066; ТП 16-102;ТП 16-139;ТП 16-169;ТП 16-170;ТП 16-182</t>
  </si>
  <si>
    <t>Акт № 125/25 27.08. 2025</t>
  </si>
  <si>
    <t>4.12,4.11</t>
  </si>
  <si>
    <t>ПС 220 Картопья, КВЛ-10 ЛПК-2</t>
  </si>
  <si>
    <t>05,15 2025.08.19</t>
  </si>
  <si>
    <t>ВЛ 10 кВ Нялино, оп. 270, Реклоузер-1 ВЛ 10 кВ Нялино-1</t>
  </si>
  <si>
    <t>13,25 2025.08.22</t>
  </si>
  <si>
    <t>13,50 2025.08.22</t>
  </si>
  <si>
    <t>Реклоузер-1 ВЛ 10 кВ Нялино-1</t>
  </si>
  <si>
    <t>Акт № 126/25 10.09. 2025</t>
  </si>
  <si>
    <t>ЦРП 2-8 ВЛ-10 яч.11</t>
  </si>
  <si>
    <t>19,50 2025.08.23</t>
  </si>
  <si>
    <t>21,32 2025.08.23</t>
  </si>
  <si>
    <t>ВЛ-10 яч.11</t>
  </si>
  <si>
    <t>Акт № 127/25 27.08. 2025</t>
  </si>
  <si>
    <t>19,29 2025.08.25</t>
  </si>
  <si>
    <t>Акт № 128/25 11.09. 2025</t>
  </si>
  <si>
    <t>АО "ЮРЭСК" ЮТЭК-ХМР п.Нялино</t>
  </si>
  <si>
    <t>КТП-20/10 кВ №18-4041 Пырьях, ВЛ-10 кВ Нялино</t>
  </si>
  <si>
    <t>21,23 2025.08.26</t>
  </si>
  <si>
    <t>21,37 2025.08.26</t>
  </si>
  <si>
    <t>Акт № 130/25 12.09. 2025</t>
  </si>
  <si>
    <t>ПС 110 кВ Советская, ВЛ-10 кВ МК-156</t>
  </si>
  <si>
    <t>00,24 2025.08.27</t>
  </si>
  <si>
    <t>09,59 2025.08.27</t>
  </si>
  <si>
    <t>ТП 16-087, ТП 16-088, ТП 16-089, ТП 16-090, ТП 16-091, ТП 16-092, ТП 16-093, ТП 16-094, ТП 16-095, ТП 16-096, ТП 16-097, ТП 16-098, ТП 16-099, ТП 16-103, ТП 16-131, ТП 16-132, ТП 16-132Н, ТП 16-142, ТП 16-159, ТП 16-173, ТП 16-174, ТП 16-185, ТП 16-184, ТП 16-190, ТП 16-1012</t>
  </si>
  <si>
    <t>Акт № 129/25 12.09. 2025</t>
  </si>
  <si>
    <t>4.17,4.11,4.12</t>
  </si>
  <si>
    <t>ПС 110 кВ Советская, ВЛ-10 кВ Аэропорт</t>
  </si>
  <si>
    <t>00,38 2025.08.27</t>
  </si>
  <si>
    <t>02,22 2025.08.27</t>
  </si>
  <si>
    <t>ВЛ-10 кВ Аэропорт</t>
  </si>
  <si>
    <t>РТП-5-3 яч.9 ф.3-03-1</t>
  </si>
  <si>
    <t>15,23 2025.08.27</t>
  </si>
  <si>
    <t>16,03 2025.08.27</t>
  </si>
  <si>
    <t>ТП 5-303 Т-1, ТП 5-304 Т-1, ТП 5-305 Т-1, ТП 5-306 Т-1</t>
  </si>
  <si>
    <t>Акт № 131/25 12.09. 2025</t>
  </si>
  <si>
    <t>21,57 2025.08.28</t>
  </si>
  <si>
    <t>06,22 2025.08.29</t>
  </si>
  <si>
    <t>Акт № 132/25 15.09. 2025</t>
  </si>
  <si>
    <t>ПС 110 кВ Хвойная, ВЛ-10 КОС-1</t>
  </si>
  <si>
    <t>09,22 2025.09.08</t>
  </si>
  <si>
    <t>10,13 2025.09.08</t>
  </si>
  <si>
    <t>ТП 9-2-3,ТП 9-5-2,ТП 9-5-3,ТП 9-5-5,ТП 9-5-6,ТП 9-18-1,ТП 9-18-2,ТП 9-18-3,ТП 9-18-4,ТП 9-18-5, ТП 19-1(П)</t>
  </si>
  <si>
    <t>Акт № 134/25 15.09. 2025</t>
  </si>
  <si>
    <t>ПС 110 кВ Южная, яч. 18 КЛ 10 кВ ЦРП-11</t>
  </si>
  <si>
    <t>12,30 2025.09.12</t>
  </si>
  <si>
    <t>13,00 2025.09.12</t>
  </si>
  <si>
    <t>КЛ 10 кВ ЦРП-11</t>
  </si>
  <si>
    <t>Акт № 135/25 30.09. 2025</t>
  </si>
  <si>
    <t>АО "ЮРЭСК" Березовский филиал д. Пугоры, д. Устрем, п. Теги</t>
  </si>
  <si>
    <t>11,10 2025.09.19</t>
  </si>
  <si>
    <t>18,43 2025.09.19</t>
  </si>
  <si>
    <t>ВЛ-20 кВ Пугоры</t>
  </si>
  <si>
    <t>Акт № 136/25 07.10. 2025</t>
  </si>
  <si>
    <t>ПС 110 кВ Юмас, КВЛ-10 кВ Станция</t>
  </si>
  <si>
    <t>08,22 2025.09.20</t>
  </si>
  <si>
    <t>08,48 2025.09.20</t>
  </si>
  <si>
    <t>КТП 12-89-2Т, КТП 12-81, КТП 12-52, КТП 12-51, КТП 12-53, КТП 12-54, КТП 12-55, КТП 12-29</t>
  </si>
  <si>
    <t>Акт № 137/25 07.10. 2025</t>
  </si>
  <si>
    <t>ПС 110 кВ Картопья, КВЛ-10 кВ Промбаза</t>
  </si>
  <si>
    <t>13,40 2025.09.23</t>
  </si>
  <si>
    <t>15,58 2025.09.23</t>
  </si>
  <si>
    <t>ТП 16-001; ТП 16-003; ТП 16-004; ТП 16-027; ТП 16-034; ТП 16-070; ТП 16-102; ТП 16-139; ТП 16-182</t>
  </si>
  <si>
    <t>Акт № 140/25 09.10. 2025</t>
  </si>
  <si>
    <t>4.4,4.11</t>
  </si>
  <si>
    <t>ВЛ 110 кВ Красноленинская – Рогожниковская-1</t>
  </si>
  <si>
    <t>15,42 2025.09.23</t>
  </si>
  <si>
    <t>16,36 2025.09.23</t>
  </si>
  <si>
    <t>ТП-5-1801, ТП-5-1802</t>
  </si>
  <si>
    <t>Акт № 139/25 08.10. 2025</t>
  </si>
  <si>
    <t>РП-2-13, КВЛ-10 ф.№6</t>
  </si>
  <si>
    <t>12,55 2025.09.26</t>
  </si>
  <si>
    <t>15,07 2025.09.26</t>
  </si>
  <si>
    <t>КВЛ-10 ф.№6</t>
  </si>
  <si>
    <t>Акт № 142/25 06.10. 2025</t>
  </si>
  <si>
    <t>РП-2-13, КВЛ-10 ф.№5</t>
  </si>
  <si>
    <t>КВЛ-10 ф.№5</t>
  </si>
  <si>
    <t>ПС 110 кВ Хвойная, КЛ-10 кВ Жил. поселок-1</t>
  </si>
  <si>
    <t>12,17 2025.10.05</t>
  </si>
  <si>
    <t>13,12 2025.10.05</t>
  </si>
  <si>
    <t>ТП 9-4-1, 9-4-2, 9-5А-1, 9-5А-2, 9-5-1, 9-5-4, 9-5-8, 9-7-1, 9-7-4</t>
  </si>
  <si>
    <t>Акт № 143/25 01.11. 2025</t>
  </si>
  <si>
    <t>21,28 2025.10.07</t>
  </si>
  <si>
    <t>22,51 2025.10.07</t>
  </si>
  <si>
    <t>ТП5-301 Т-1, 5-302 Т-1, 3-08 Т-1, 5-307 Т-1, 5-101 Т-1, 5-106, 5-107 Т-1</t>
  </si>
  <si>
    <t>Акт № 144/25 13.10. 2025</t>
  </si>
  <si>
    <t>ЦРП 2-6, 1С-6 кВ</t>
  </si>
  <si>
    <t>09,25 2025.10.15</t>
  </si>
  <si>
    <t>10,15 2025.10.15</t>
  </si>
  <si>
    <t>РП 2-6, 1С-6 кВ</t>
  </si>
  <si>
    <t>Акт № 145/25 01.11. 2025</t>
  </si>
  <si>
    <t>РП-12-1, ВЛ-10 ИРП</t>
  </si>
  <si>
    <t>17,53 2025.10.16</t>
  </si>
  <si>
    <t>18,30 2025.10.16</t>
  </si>
  <si>
    <t>КТП №9 2Т ;КТП №24 2Т ;КТП № 64 ;КТП №36 2Т ;КТП №39 2Т ;КТП №4 2Т ;КТП №50 2Т ;КТП Теплопункт</t>
  </si>
  <si>
    <t>Акт № 147/25 01.11. 2025</t>
  </si>
  <si>
    <t>3.4.13.2</t>
  </si>
  <si>
    <t>РП-22, ВЛ-10 кВ фид. 14-04</t>
  </si>
  <si>
    <t>17,35 2025.10.25</t>
  </si>
  <si>
    <t>20,03 2025.10.25</t>
  </si>
  <si>
    <t>ТП 5-1403, ТП 5-1402, ТП 5-1413, ТП 5-1404, ТП 5-1405, ТП 5-1406 Т-1</t>
  </si>
  <si>
    <t>Акт № 148/25 10.11. 2025</t>
  </si>
  <si>
    <t>РП-2, КЛ-10 ф.ТП-2-06-1</t>
  </si>
  <si>
    <t>10,55 2025.10.27</t>
  </si>
  <si>
    <t>12,55 2025.10.27</t>
  </si>
  <si>
    <t>ТП5-206 Т-1, 5-205 Т-1, 2-04 Т-1, 5-6</t>
  </si>
  <si>
    <t>Акт № 150/25 10.11. 2025</t>
  </si>
  <si>
    <t>ПС 110 кВ Соболиная, ВЛ-10 кВ Западный</t>
  </si>
  <si>
    <t>01,58 2025.10.31</t>
  </si>
  <si>
    <t>05,00 2025.10.31</t>
  </si>
  <si>
    <t>ВЛ-10 кВ Западный</t>
  </si>
  <si>
    <t>Акт № 151/25 12.11. 2025</t>
  </si>
  <si>
    <t>ПС 110 кВ Хвойная, КВЛ-10 кВ КОС-2</t>
  </si>
  <si>
    <t>07,50 2025.11.03</t>
  </si>
  <si>
    <t>09,40 2025.11.03</t>
  </si>
  <si>
    <t>ТП 9-2-3,ТП 9-5-2,ТП 9-5-3,ТП 9-5-5,ТП 9-5-6,ТП 9-18-2,ТП 9-18-3,ТП 9-18-5, ТП 19-1(П)</t>
  </si>
  <si>
    <t>Акт № 154/25 18.11. 2025</t>
  </si>
  <si>
    <t>АО "ЮРЭСК" Кондинский филиал п. Мортка</t>
  </si>
  <si>
    <t>ПС 110 кВ МДФ, ВЛ-10 кВ Микрорайон</t>
  </si>
  <si>
    <t>04,30 2025.11.04</t>
  </si>
  <si>
    <t>07,43 2025.11.04</t>
  </si>
  <si>
    <t>КТП 12-310, 12-317, 12-323, 12-324, 12-301, КТП Прогрес-3, КТП прогрес-4, КТП ГСМ, КТП Газ</t>
  </si>
  <si>
    <t>Акт № 154/25 28.11. 2025</t>
  </si>
  <si>
    <t>ПС 110 кВ Алябьево, КВЛ-10 кВ Пионерский-2</t>
  </si>
  <si>
    <t>13,08 2025.11.10</t>
  </si>
  <si>
    <t>13,55 2025.11.10</t>
  </si>
  <si>
    <t>Акт № 155/25 28.11. 2025</t>
  </si>
  <si>
    <t>3.4.7.1,3.4.8.5</t>
  </si>
  <si>
    <t>ПС 110/10 кВ "Хвойная" ВЛ-10 кВ ф."16 Микрорайон"</t>
  </si>
  <si>
    <t>09,55 2025.11.12</t>
  </si>
  <si>
    <t>12,33 2025.11.12</t>
  </si>
  <si>
    <t>ТП 9-3-3;ТП 6-2; ТП 6-5( 1ввод);ТП 6-11; ТП 6-12;ТП 9-5-4; ТП 9-5-8;ТП 9-6-7; ТП 9-6-1; ТП 9-6-8; ТП 9-6-9; ТП 9-7-1;ТП 9-7-3; ТП 9-7-4; ТП 9-11; ТП 9-16-1;ТП 9-16-2; ТП 9-16-3</t>
  </si>
  <si>
    <t>Акт № 158/25 01.12. 2025</t>
  </si>
  <si>
    <t>ПС 35/6 Мулымская, ВЛ-6 Ушьинский</t>
  </si>
  <si>
    <t>11,23 2025.11.12</t>
  </si>
  <si>
    <t>13,25 2025.11.12</t>
  </si>
  <si>
    <t>КТП № 12-810, КТП №12-811 2Т, КТП №12-813, КТП №12-815 2Т, КТП 312-817</t>
  </si>
  <si>
    <t>АО "ЮРЭСК" Кондинский филиал п. Болчары</t>
  </si>
  <si>
    <t>ЗРУ-10 кВ НПС "Кедровое", ВЛ-10 кВ "Кедровое"</t>
  </si>
  <si>
    <t>21,40 2025.11.19</t>
  </si>
  <si>
    <t>23,30 2025.11.19</t>
  </si>
  <si>
    <t>КТП № 12-716,КТП № 12-703, КТП № 12-713, КТП № 12-702,КТП № 12-709, КТП № 12-711, КТП № 12-12-711, КТП №12-717,КТП № 12-710 2Т, КТП № 12-704, КТП № 12-705,КТП №12-707 2Т, КТП № 12-706, КТП № 12-708</t>
  </si>
  <si>
    <t>Акт № 159/25 01.12. 2025</t>
  </si>
  <si>
    <t>00,54 2025.11.20</t>
  </si>
  <si>
    <t>03,53 2025.11.20</t>
  </si>
  <si>
    <t>ТП Плюснин, ТП 20-19, ТП Карпоспат, ТП 5-2030, ТП 5-2031, ТП 5-2032, ТП 5-2021, ТП 5-2051, 5-2028, 5-2056</t>
  </si>
  <si>
    <t>Акт № 160/25 01.12. 2025</t>
  </si>
  <si>
    <t>ПС 110 кВ Южная, ВЛ-10 ф.№22</t>
  </si>
  <si>
    <t>20,46 2025.11.20</t>
  </si>
  <si>
    <t>22,10 2025.11.20</t>
  </si>
  <si>
    <t>ВЛ-10 ф.№22</t>
  </si>
  <si>
    <t>Акт № 161/25 05.12. 2025</t>
  </si>
  <si>
    <t>ПС 35 кВ №30 Прибалтийская, В-10 2Т</t>
  </si>
  <si>
    <t>11,00 2025.11.21</t>
  </si>
  <si>
    <t>11,24 2025.11.21</t>
  </si>
  <si>
    <t>Акт № 162/25 05.12. 2025</t>
  </si>
  <si>
    <t>ТП</t>
  </si>
  <si>
    <t>КПП 20 кВ №18-4040, 1Т</t>
  </si>
  <si>
    <t>13,35 2025.12.04</t>
  </si>
  <si>
    <t>15,26 2025.12.04</t>
  </si>
  <si>
    <t>КЛ-20 кВ Пырьях</t>
  </si>
  <si>
    <t xml:space="preserve">Акт № 163/25 19.12. 2025 </t>
  </si>
  <si>
    <t>ПС 110/10 кВ "Таежная" В-10 кВ ф."Березовский-1"</t>
  </si>
  <si>
    <t>05,22 2025.12.14</t>
  </si>
  <si>
    <t>08,34 2025.12.14</t>
  </si>
  <si>
    <t xml:space="preserve">Акт № 164/25 22.12. 2025 </t>
  </si>
  <si>
    <t>ПС 110 кВ Геологическая, КВЛ-10 кВ Нижний склад</t>
  </si>
  <si>
    <t>00,15 2025.12.17</t>
  </si>
  <si>
    <t>02,02 2025.12.17</t>
  </si>
  <si>
    <t>ТП 9-8-1;ТП 9-14-4;ТП 9-14-5;ТП 9-14-13;ТП 9-16-6,ТП 9-14-7;ТП 9-14-13;ТП 9-16-1;ТП 9-16-2;ТП 9-16-3;ТП 8-2;ТП 8-13;ТП 8-14;ТП 14-1;ТП 14-2,ТП 14-6, 14-18, 16-4, 16-5,ТП 16-4,ТП 16-5. ТП 16-7,ТП 16-8,ТП 16-9,ТП 16-10,ТП 16-11,ТП 16-12,ТП 16-13;ТП 8-15;</t>
  </si>
  <si>
    <t xml:space="preserve">Акт № 165/25 22.12. 2025 </t>
  </si>
  <si>
    <t>ЦРП №10-1 Город, ВЛ-10 кВ яч№37 ЛЭП-1</t>
  </si>
  <si>
    <t>02,55 2025.12.23</t>
  </si>
  <si>
    <t>06,23 2025.12.23</t>
  </si>
  <si>
    <t>ВЛ-10 кВ яч№ 37 ЛЭП-1</t>
  </si>
  <si>
    <t xml:space="preserve">Акт № 166/25 29.12. 2025 </t>
  </si>
  <si>
    <t>ЦРП 10 кВ №10-4 Строителей, КЛ-10 кВ ф.КТП №10-100 КЦСО</t>
  </si>
  <si>
    <t>15,40 2025.12.30</t>
  </si>
  <si>
    <t>16,15 2025.12.30</t>
  </si>
  <si>
    <t>КТП №10-100 ,КТП№10-101</t>
  </si>
  <si>
    <t xml:space="preserve">Акт № 167/25 12.01.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</si>
</sst>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"/>
    <numFmt numFmtId="165" formatCode="#,##0.0000"/>
    <numFmt numFmtId="166" formatCode="#,##0.00000000"/>
    <numFmt numFmtId="167" formatCode="hh:mm\,\ dd\.mm\.yyyy"/>
    <numFmt numFmtId="168" formatCode="\+0;\-0;0"/>
  </numFmts>
  <fonts count="3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Verdana"/>
      <family val="2"/>
      <charset val="204"/>
    </font>
    <font>
      <b/>
      <sz val="10"/>
      <name val="Verdana"/>
      <family val="2"/>
      <charset val="204"/>
    </font>
    <font>
      <b/>
      <sz val="12"/>
      <name val="Verdana"/>
      <family val="2"/>
      <charset val="204"/>
    </font>
    <font>
      <sz val="10"/>
      <color theme="0"/>
      <name val="Verdana"/>
      <family val="2"/>
      <charset val="204"/>
    </font>
    <font>
      <sz val="10"/>
      <color indexed="10"/>
      <name val="Verdana"/>
      <family val="2"/>
      <charset val="204"/>
    </font>
    <font>
      <sz val="10"/>
      <color rgb="FFFF0000"/>
      <name val="Verdana"/>
      <family val="2"/>
      <charset val="204"/>
    </font>
    <font>
      <sz val="10"/>
      <color theme="1"/>
      <name val="Verdana"/>
      <family val="2"/>
      <charset val="204"/>
    </font>
    <font>
      <b/>
      <sz val="10"/>
      <color theme="1"/>
      <name val="Verdana"/>
      <family val="2"/>
      <charset val="204"/>
    </font>
    <font>
      <sz val="10"/>
      <color rgb="FFFFFF00"/>
      <name val="Verdana"/>
      <family val="2"/>
      <charset val="204"/>
    </font>
    <font>
      <b/>
      <sz val="10"/>
      <color rgb="FF000000"/>
      <name val="Arial Narrow"/>
      <family val="2"/>
      <charset val="204"/>
    </font>
    <font>
      <sz val="9"/>
      <name val="Tahoma"/>
      <family val="2"/>
      <charset val="204"/>
    </font>
    <font>
      <sz val="9"/>
      <color indexed="9"/>
      <name val="Tahoma"/>
      <family val="2"/>
      <charset val="204"/>
    </font>
    <font>
      <sz val="9"/>
      <color indexed="10"/>
      <name val="Tahoma"/>
      <family val="2"/>
      <charset val="204"/>
    </font>
    <font>
      <sz val="16"/>
      <name val="Tahoma"/>
      <family val="2"/>
      <charset val="204"/>
    </font>
    <font>
      <sz val="11"/>
      <color indexed="8"/>
      <name val="Calibri"/>
      <family val="2"/>
      <charset val="204"/>
    </font>
    <font>
      <b/>
      <sz val="10"/>
      <name val="Tahoma"/>
      <family val="2"/>
      <charset val="204"/>
    </font>
    <font>
      <sz val="9"/>
      <color indexed="60"/>
      <name val="Tahoma"/>
      <family val="2"/>
      <charset val="204"/>
    </font>
    <font>
      <sz val="24"/>
      <color indexed="9"/>
      <name val="Tahoma"/>
      <family val="2"/>
      <charset val="204"/>
    </font>
    <font>
      <sz val="16"/>
      <color indexed="9"/>
      <name val="Tahoma"/>
      <family val="2"/>
      <charset val="204"/>
    </font>
    <font>
      <sz val="10"/>
      <name val="Wingdings 2"/>
      <family val="1"/>
      <charset val="2"/>
    </font>
    <font>
      <sz val="11"/>
      <color rgb="FF000000"/>
      <name val="Calibri"/>
      <family val="2"/>
      <charset val="204"/>
      <scheme val="minor"/>
    </font>
    <font>
      <u/>
      <sz val="11"/>
      <color rgb="FF0070C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0"/>
      <color rgb="FFFF0000"/>
      <name val="Verdana"/>
      <family val="2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Verdana"/>
      <family val="2"/>
      <charset val="204"/>
    </font>
    <font>
      <sz val="10"/>
      <color rgb="FFFF0000"/>
      <name val="Verdana"/>
      <family val="2"/>
      <charset val="204"/>
    </font>
    <font>
      <sz val="10"/>
      <color rgb="FFFF0000"/>
      <name val="Verdana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0" fontId="16" fillId="0" borderId="0">
      <alignment horizontal="left" vertical="center"/>
    </xf>
    <xf numFmtId="0" fontId="20" fillId="0" borderId="0"/>
  </cellStyleXfs>
  <cellXfs count="218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Protection="1">
      <protection locked="0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0" fillId="0" borderId="0" xfId="0" applyAlignment="1"/>
    <xf numFmtId="0" fontId="2" fillId="0" borderId="3" xfId="0" applyFont="1" applyBorder="1" applyAlignment="1"/>
    <xf numFmtId="0" fontId="2" fillId="0" borderId="4" xfId="0" applyFont="1" applyBorder="1" applyAlignment="1"/>
    <xf numFmtId="3" fontId="6" fillId="3" borderId="6" xfId="1" applyNumberFormat="1" applyFont="1" applyFill="1" applyBorder="1" applyAlignment="1" applyProtection="1">
      <alignment horizontal="center" vertical="center"/>
      <protection hidden="1"/>
    </xf>
    <xf numFmtId="0" fontId="2" fillId="5" borderId="5" xfId="0" applyFont="1" applyFill="1" applyBorder="1" applyAlignment="1">
      <alignment horizontal="center"/>
    </xf>
    <xf numFmtId="0" fontId="2" fillId="5" borderId="1" xfId="0" applyFont="1" applyFill="1" applyBorder="1" applyAlignment="1"/>
    <xf numFmtId="164" fontId="3" fillId="5" borderId="1" xfId="0" applyNumberFormat="1" applyFont="1" applyFill="1" applyBorder="1" applyAlignment="1">
      <alignment horizontal="center" wrapText="1"/>
    </xf>
    <xf numFmtId="164" fontId="3" fillId="5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/>
    </xf>
    <xf numFmtId="164" fontId="4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6" fillId="0" borderId="4" xfId="0" applyFont="1" applyBorder="1" applyProtection="1"/>
    <xf numFmtId="0" fontId="6" fillId="0" borderId="11" xfId="0" applyFont="1" applyBorder="1" applyProtection="1"/>
    <xf numFmtId="0" fontId="6" fillId="6" borderId="6" xfId="0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hidden="1"/>
    </xf>
    <xf numFmtId="0" fontId="6" fillId="0" borderId="0" xfId="0" applyFont="1" applyFill="1" applyProtection="1">
      <protection hidden="1"/>
    </xf>
    <xf numFmtId="0" fontId="7" fillId="0" borderId="6" xfId="0" applyFont="1" applyBorder="1" applyAlignment="1" applyProtection="1">
      <alignment horizontal="center" vertical="top" wrapText="1"/>
      <protection hidden="1"/>
    </xf>
    <xf numFmtId="0" fontId="6" fillId="0" borderId="6" xfId="0" applyFont="1" applyFill="1" applyBorder="1" applyAlignment="1" applyProtection="1">
      <alignment vertical="top" wrapText="1"/>
      <protection hidden="1"/>
    </xf>
    <xf numFmtId="3" fontId="6" fillId="0" borderId="6" xfId="0" applyNumberFormat="1" applyFont="1" applyFill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wrapText="1"/>
      <protection hidden="1"/>
    </xf>
    <xf numFmtId="0" fontId="7" fillId="2" borderId="6" xfId="0" applyFont="1" applyFill="1" applyBorder="1" applyAlignment="1" applyProtection="1">
      <alignment vertical="top" wrapText="1"/>
      <protection hidden="1"/>
    </xf>
    <xf numFmtId="0" fontId="6" fillId="0" borderId="0" xfId="0" applyFont="1" applyBorder="1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164" fontId="7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6" xfId="0" applyFont="1" applyBorder="1" applyProtection="1">
      <protection hidden="1"/>
    </xf>
    <xf numFmtId="166" fontId="6" fillId="0" borderId="0" xfId="0" applyNumberFormat="1" applyFont="1" applyProtection="1">
      <protection hidden="1"/>
    </xf>
    <xf numFmtId="0" fontId="8" fillId="2" borderId="6" xfId="0" applyFont="1" applyFill="1" applyBorder="1" applyAlignment="1" applyProtection="1">
      <alignment vertical="top" wrapText="1"/>
      <protection hidden="1"/>
    </xf>
    <xf numFmtId="164" fontId="13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top" wrapText="1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6" fillId="0" borderId="6" xfId="0" applyFont="1" applyFill="1" applyBorder="1" applyAlignment="1" applyProtection="1">
      <alignment wrapText="1"/>
      <protection hidden="1"/>
    </xf>
    <xf numFmtId="165" fontId="6" fillId="3" borderId="6" xfId="0" applyNumberFormat="1" applyFont="1" applyFill="1" applyBorder="1" applyAlignment="1" applyProtection="1">
      <alignment horizontal="center" vertical="center"/>
      <protection hidden="1"/>
    </xf>
    <xf numFmtId="9" fontId="6" fillId="4" borderId="6" xfId="1" applyNumberFormat="1" applyFont="1" applyFill="1" applyBorder="1" applyAlignment="1" applyProtection="1">
      <alignment horizontal="center" vertical="center"/>
      <protection hidden="1"/>
    </xf>
    <xf numFmtId="9" fontId="12" fillId="3" borderId="6" xfId="1" applyFont="1" applyFill="1" applyBorder="1" applyAlignment="1" applyProtection="1">
      <alignment horizontal="center" vertical="center" wrapText="1"/>
      <protection hidden="1"/>
    </xf>
    <xf numFmtId="9" fontId="6" fillId="4" borderId="6" xfId="1" applyFont="1" applyFill="1" applyBorder="1" applyAlignment="1" applyProtection="1">
      <alignment horizontal="center" vertical="center"/>
      <protection hidden="1"/>
    </xf>
    <xf numFmtId="165" fontId="12" fillId="3" borderId="6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Protection="1">
      <protection hidden="1"/>
    </xf>
    <xf numFmtId="3" fontId="6" fillId="0" borderId="0" xfId="0" applyNumberFormat="1" applyFont="1" applyFill="1" applyBorder="1" applyAlignment="1" applyProtection="1">
      <alignment horizontal="center" vertical="center"/>
      <protection hidden="1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9" fontId="6" fillId="0" borderId="0" xfId="1" applyFont="1" applyFill="1" applyBorder="1" applyAlignment="1" applyProtection="1">
      <alignment horizontal="center" vertical="center"/>
      <protection hidden="1"/>
    </xf>
    <xf numFmtId="9" fontId="10" fillId="0" borderId="0" xfId="1" applyFont="1" applyFill="1" applyBorder="1" applyAlignment="1" applyProtection="1">
      <alignment horizontal="center" vertical="center"/>
      <protection hidden="1"/>
    </xf>
    <xf numFmtId="3" fontId="6" fillId="0" borderId="0" xfId="1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Protection="1">
      <protection hidden="1"/>
    </xf>
    <xf numFmtId="0" fontId="6" fillId="0" borderId="6" xfId="0" applyFont="1" applyFill="1" applyBorder="1" applyProtection="1">
      <protection hidden="1"/>
    </xf>
    <xf numFmtId="4" fontId="6" fillId="3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Protection="1">
      <protection hidden="1"/>
    </xf>
    <xf numFmtId="10" fontId="6" fillId="3" borderId="6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left" indent="1"/>
      <protection hidden="1"/>
    </xf>
    <xf numFmtId="10" fontId="6" fillId="0" borderId="0" xfId="0" applyNumberFormat="1" applyFont="1" applyBorder="1" applyAlignment="1" applyProtection="1">
      <alignment horizontal="center"/>
      <protection hidden="1"/>
    </xf>
    <xf numFmtId="0" fontId="6" fillId="0" borderId="6" xfId="0" applyFont="1" applyBorder="1" applyAlignment="1" applyProtection="1">
      <alignment vertical="center" wrapText="1"/>
      <protection hidden="1"/>
    </xf>
    <xf numFmtId="0" fontId="12" fillId="0" borderId="6" xfId="0" applyFont="1" applyBorder="1" applyAlignment="1" applyProtection="1">
      <alignment vertical="center" wrapText="1"/>
      <protection hidden="1"/>
    </xf>
    <xf numFmtId="0" fontId="14" fillId="0" borderId="6" xfId="0" applyFont="1" applyBorder="1" applyProtection="1">
      <protection hidden="1"/>
    </xf>
    <xf numFmtId="0" fontId="14" fillId="0" borderId="0" xfId="0" applyFont="1" applyProtection="1">
      <protection hidden="1"/>
    </xf>
    <xf numFmtId="0" fontId="12" fillId="0" borderId="6" xfId="0" applyFont="1" applyBorder="1" applyAlignment="1" applyProtection="1">
      <alignment horizontal="left" indent="1"/>
      <protection hidden="1"/>
    </xf>
    <xf numFmtId="10" fontId="12" fillId="3" borderId="6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Fill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0" fillId="6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hidden="1"/>
    </xf>
    <xf numFmtId="0" fontId="15" fillId="0" borderId="6" xfId="0" applyFont="1" applyFill="1" applyBorder="1" applyAlignment="1">
      <alignment horizontal="center" vertical="top" wrapText="1"/>
    </xf>
    <xf numFmtId="0" fontId="17" fillId="0" borderId="0" xfId="2" applyNumberFormat="1" applyFont="1" applyFill="1" applyAlignment="1" applyProtection="1">
      <alignment vertical="center" wrapText="1"/>
    </xf>
    <xf numFmtId="0" fontId="17" fillId="0" borderId="0" xfId="2" applyFont="1" applyFill="1" applyAlignment="1" applyProtection="1">
      <alignment horizontal="left" vertical="center" wrapText="1"/>
    </xf>
    <xf numFmtId="0" fontId="17" fillId="0" borderId="0" xfId="2" applyFont="1" applyAlignment="1" applyProtection="1">
      <alignment vertical="center" wrapText="1"/>
    </xf>
    <xf numFmtId="0" fontId="17" fillId="0" borderId="0" xfId="2" applyFont="1" applyFill="1" applyAlignment="1" applyProtection="1">
      <alignment vertical="center" wrapText="1"/>
    </xf>
    <xf numFmtId="0" fontId="18" fillId="0" borderId="0" xfId="2" applyFont="1" applyAlignment="1" applyProtection="1">
      <alignment vertical="center" wrapText="1"/>
    </xf>
    <xf numFmtId="0" fontId="16" fillId="0" borderId="0" xfId="2" applyFont="1" applyAlignment="1" applyProtection="1">
      <alignment vertical="center" wrapText="1"/>
    </xf>
    <xf numFmtId="0" fontId="16" fillId="0" borderId="0" xfId="2" applyFont="1" applyBorder="1" applyAlignment="1" applyProtection="1">
      <alignment vertical="center" wrapText="1"/>
    </xf>
    <xf numFmtId="0" fontId="16" fillId="0" borderId="0" xfId="2" applyFont="1" applyAlignment="1" applyProtection="1">
      <alignment horizontal="right" vertical="center"/>
    </xf>
    <xf numFmtId="14" fontId="17" fillId="7" borderId="0" xfId="2" applyNumberFormat="1" applyFont="1" applyFill="1" applyBorder="1" applyAlignment="1" applyProtection="1">
      <alignment horizontal="center" vertical="center" wrapText="1"/>
    </xf>
    <xf numFmtId="0" fontId="18" fillId="0" borderId="0" xfId="2" applyFont="1" applyAlignment="1" applyProtection="1">
      <alignment horizontal="center" vertical="center" wrapText="1"/>
    </xf>
    <xf numFmtId="0" fontId="16" fillId="0" borderId="0" xfId="2" applyFont="1" applyFill="1" applyAlignment="1" applyProtection="1">
      <alignment vertical="center"/>
    </xf>
    <xf numFmtId="0" fontId="25" fillId="0" borderId="0" xfId="2" applyFont="1" applyAlignment="1" applyProtection="1">
      <alignment vertical="center" wrapText="1"/>
    </xf>
    <xf numFmtId="0" fontId="17" fillId="0" borderId="0" xfId="2" applyFont="1" applyFill="1" applyBorder="1" applyAlignment="1" applyProtection="1">
      <alignment vertical="center" wrapText="1"/>
    </xf>
    <xf numFmtId="49" fontId="17" fillId="0" borderId="0" xfId="2" applyNumberFormat="1" applyFont="1" applyFill="1" applyBorder="1" applyAlignment="1" applyProtection="1">
      <alignment horizontal="left" vertical="center" wrapText="1"/>
    </xf>
    <xf numFmtId="0" fontId="16" fillId="7" borderId="12" xfId="2" applyFont="1" applyFill="1" applyBorder="1" applyAlignment="1" applyProtection="1">
      <alignment horizontal="right" vertical="center" wrapText="1" indent="1"/>
    </xf>
    <xf numFmtId="0" fontId="22" fillId="7" borderId="12" xfId="2" applyFont="1" applyFill="1" applyBorder="1" applyAlignment="1" applyProtection="1">
      <alignment horizontal="center" vertical="center" wrapText="1"/>
    </xf>
    <xf numFmtId="0" fontId="16" fillId="7" borderId="12" xfId="2" applyNumberFormat="1" applyFont="1" applyFill="1" applyBorder="1" applyAlignment="1" applyProtection="1">
      <alignment horizontal="center" vertical="center" wrapText="1"/>
    </xf>
    <xf numFmtId="0" fontId="16" fillId="0" borderId="12" xfId="2" applyFont="1" applyBorder="1" applyAlignment="1" applyProtection="1">
      <alignment vertical="center" wrapText="1"/>
    </xf>
    <xf numFmtId="14" fontId="16" fillId="7" borderId="12" xfId="2" applyNumberFormat="1" applyFont="1" applyFill="1" applyBorder="1" applyAlignment="1" applyProtection="1">
      <alignment horizontal="center" vertical="center" wrapText="1"/>
    </xf>
    <xf numFmtId="0" fontId="16" fillId="7" borderId="12" xfId="2" applyNumberFormat="1" applyFont="1" applyFill="1" applyBorder="1" applyAlignment="1" applyProtection="1">
      <alignment horizontal="right" vertical="center" wrapText="1" indent="1"/>
    </xf>
    <xf numFmtId="49" fontId="0" fillId="8" borderId="12" xfId="2" applyNumberFormat="1" applyFont="1" applyFill="1" applyBorder="1" applyAlignment="1" applyProtection="1">
      <alignment horizontal="center" vertical="center" wrapText="1"/>
      <protection locked="0"/>
    </xf>
    <xf numFmtId="0" fontId="16" fillId="7" borderId="12" xfId="2" applyFont="1" applyFill="1" applyBorder="1" applyAlignment="1" applyProtection="1">
      <alignment horizontal="center" vertical="center" wrapText="1"/>
    </xf>
    <xf numFmtId="49" fontId="16" fillId="7" borderId="12" xfId="2" applyNumberFormat="1" applyFont="1" applyFill="1" applyBorder="1" applyAlignment="1" applyProtection="1">
      <alignment horizontal="right" vertical="center" wrapText="1" indent="1"/>
    </xf>
    <xf numFmtId="49" fontId="16" fillId="8" borderId="12" xfId="2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2" applyFont="1" applyFill="1" applyAlignment="1" applyProtection="1">
      <alignment vertical="center" wrapText="1"/>
    </xf>
    <xf numFmtId="0" fontId="16" fillId="0" borderId="0" xfId="2" applyFont="1" applyFill="1" applyBorder="1" applyAlignment="1" applyProtection="1">
      <alignment vertical="center" wrapText="1"/>
    </xf>
    <xf numFmtId="0" fontId="19" fillId="0" borderId="0" xfId="2" applyFont="1" applyFill="1" applyBorder="1" applyAlignment="1" applyProtection="1">
      <alignment vertical="center" wrapText="1"/>
    </xf>
    <xf numFmtId="0" fontId="17" fillId="0" borderId="0" xfId="2" applyNumberFormat="1" applyFont="1" applyFill="1" applyBorder="1" applyAlignment="1" applyProtection="1">
      <alignment horizontal="center" vertical="center" wrapText="1"/>
    </xf>
    <xf numFmtId="0" fontId="23" fillId="0" borderId="0" xfId="2" applyNumberFormat="1" applyFont="1" applyFill="1" applyBorder="1" applyAlignment="1" applyProtection="1">
      <alignment horizontal="center" vertical="center" wrapText="1"/>
    </xf>
    <xf numFmtId="0" fontId="24" fillId="0" borderId="0" xfId="2" applyNumberFormat="1" applyFont="1" applyFill="1" applyBorder="1" applyAlignment="1" applyProtection="1">
      <alignment horizontal="center" vertical="center" wrapText="1"/>
    </xf>
    <xf numFmtId="49" fontId="19" fillId="0" borderId="0" xfId="2" applyNumberFormat="1" applyFont="1" applyFill="1" applyBorder="1" applyAlignment="1" applyProtection="1">
      <alignment horizontal="center" vertical="center" wrapText="1"/>
    </xf>
    <xf numFmtId="164" fontId="3" fillId="5" borderId="5" xfId="0" applyNumberFormat="1" applyFont="1" applyFill="1" applyBorder="1" applyAlignment="1">
      <alignment horizontal="center"/>
    </xf>
    <xf numFmtId="164" fontId="3" fillId="5" borderId="2" xfId="0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164" fontId="2" fillId="0" borderId="2" xfId="0" applyNumberFormat="1" applyFont="1" applyBorder="1" applyAlignment="1">
      <alignment horizontal="center" wrapText="1"/>
    </xf>
    <xf numFmtId="0" fontId="0" fillId="0" borderId="6" xfId="0" applyFill="1" applyBorder="1" applyAlignment="1">
      <alignment horizontal="center" vertical="center" textRotation="90" wrapText="1"/>
    </xf>
    <xf numFmtId="0" fontId="0" fillId="6" borderId="6" xfId="0" applyFill="1" applyBorder="1" applyAlignment="1" applyProtection="1">
      <alignment vertical="center" wrapText="1"/>
      <protection locked="0"/>
    </xf>
    <xf numFmtId="0" fontId="26" fillId="6" borderId="6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6" xfId="0" applyFont="1" applyFill="1" applyBorder="1" applyAlignment="1" applyProtection="1">
      <alignment horizontal="center" vertical="top" wrapText="1"/>
    </xf>
    <xf numFmtId="0" fontId="0" fillId="0" borderId="0" xfId="0" applyFill="1" applyProtection="1"/>
    <xf numFmtId="0" fontId="0" fillId="4" borderId="6" xfId="0" applyFill="1" applyBorder="1" applyAlignment="1" applyProtection="1">
      <alignment vertical="center" wrapText="1"/>
      <protection hidden="1"/>
    </xf>
    <xf numFmtId="0" fontId="0" fillId="4" borderId="6" xfId="0" applyFill="1" applyBorder="1" applyAlignment="1" applyProtection="1">
      <alignment horizontal="center" vertical="center" wrapText="1"/>
      <protection hidden="1"/>
    </xf>
    <xf numFmtId="0" fontId="6" fillId="0" borderId="6" xfId="0" applyFont="1" applyBorder="1" applyProtection="1">
      <protection locked="0"/>
    </xf>
    <xf numFmtId="0" fontId="0" fillId="0" borderId="6" xfId="0" applyBorder="1"/>
    <xf numFmtId="0" fontId="6" fillId="0" borderId="6" xfId="0" applyFont="1" applyFill="1" applyBorder="1" applyProtection="1">
      <protection locked="0"/>
    </xf>
    <xf numFmtId="0" fontId="0" fillId="9" borderId="13" xfId="0" applyFill="1" applyBorder="1" applyAlignment="1">
      <alignment vertical="center"/>
    </xf>
    <xf numFmtId="0" fontId="28" fillId="0" borderId="6" xfId="0" applyNumberFormat="1" applyFont="1" applyFill="1" applyBorder="1" applyAlignment="1">
      <alignment horizontal="right" vertical="center" wrapText="1"/>
    </xf>
    <xf numFmtId="0" fontId="6" fillId="0" borderId="6" xfId="0" applyFont="1" applyFill="1" applyBorder="1" applyProtection="1"/>
    <xf numFmtId="0" fontId="0" fillId="9" borderId="10" xfId="0" applyFont="1" applyFill="1" applyBorder="1" applyAlignment="1">
      <alignment vertical="center"/>
    </xf>
    <xf numFmtId="0" fontId="0" fillId="9" borderId="13" xfId="0" applyFont="1" applyFill="1" applyBorder="1" applyAlignment="1">
      <alignment vertical="center"/>
    </xf>
    <xf numFmtId="49" fontId="16" fillId="4" borderId="12" xfId="2" applyNumberFormat="1" applyFont="1" applyFill="1" applyBorder="1" applyAlignment="1" applyProtection="1">
      <alignment horizontal="center" vertical="center" wrapText="1"/>
    </xf>
    <xf numFmtId="167" fontId="26" fillId="6" borderId="6" xfId="0" applyNumberFormat="1" applyFont="1" applyFill="1" applyBorder="1" applyAlignment="1" applyProtection="1">
      <alignment horizontal="right" vertical="center" wrapText="1"/>
      <protection locked="0"/>
    </xf>
    <xf numFmtId="168" fontId="0" fillId="6" borderId="6" xfId="0" applyNumberFormat="1" applyFill="1" applyBorder="1" applyAlignment="1" applyProtection="1">
      <alignment horizontal="center" vertical="center" wrapText="1"/>
      <protection locked="0"/>
    </xf>
    <xf numFmtId="164" fontId="3" fillId="10" borderId="1" xfId="0" applyNumberFormat="1" applyFont="1" applyFill="1" applyBorder="1" applyAlignment="1">
      <alignment horizontal="center" wrapText="1"/>
    </xf>
    <xf numFmtId="164" fontId="3" fillId="10" borderId="2" xfId="0" applyNumberFormat="1" applyFont="1" applyFill="1" applyBorder="1" applyAlignment="1">
      <alignment horizontal="center"/>
    </xf>
    <xf numFmtId="164" fontId="3" fillId="10" borderId="4" xfId="0" applyNumberFormat="1" applyFont="1" applyFill="1" applyBorder="1" applyAlignment="1">
      <alignment horizontal="center"/>
    </xf>
    <xf numFmtId="164" fontId="3" fillId="10" borderId="5" xfId="0" applyNumberFormat="1" applyFont="1" applyFill="1" applyBorder="1" applyAlignment="1">
      <alignment horizontal="center"/>
    </xf>
    <xf numFmtId="164" fontId="3" fillId="10" borderId="4" xfId="0" applyNumberFormat="1" applyFont="1" applyFill="1" applyBorder="1" applyAlignment="1">
      <alignment horizontal="center" vertical="top"/>
    </xf>
    <xf numFmtId="164" fontId="3" fillId="10" borderId="5" xfId="0" applyNumberFormat="1" applyFont="1" applyFill="1" applyBorder="1" applyAlignment="1">
      <alignment horizontal="center" vertical="top"/>
    </xf>
    <xf numFmtId="164" fontId="3" fillId="10" borderId="2" xfId="0" applyNumberFormat="1" applyFont="1" applyFill="1" applyBorder="1" applyAlignment="1">
      <alignment horizontal="center" vertical="top"/>
    </xf>
    <xf numFmtId="164" fontId="4" fillId="10" borderId="1" xfId="0" applyNumberFormat="1" applyFont="1" applyFill="1" applyBorder="1" applyAlignment="1">
      <alignment horizontal="center" vertical="top" wrapText="1"/>
    </xf>
    <xf numFmtId="164" fontId="4" fillId="10" borderId="4" xfId="0" applyNumberFormat="1" applyFont="1" applyFill="1" applyBorder="1" applyAlignment="1">
      <alignment horizontal="center" vertical="top"/>
    </xf>
    <xf numFmtId="164" fontId="4" fillId="10" borderId="2" xfId="0" applyNumberFormat="1" applyFont="1" applyFill="1" applyBorder="1" applyAlignment="1">
      <alignment horizontal="center" vertical="top"/>
    </xf>
    <xf numFmtId="164" fontId="4" fillId="10" borderId="5" xfId="0" applyNumberFormat="1" applyFont="1" applyFill="1" applyBorder="1" applyAlignment="1">
      <alignment horizontal="center" vertical="top"/>
    </xf>
    <xf numFmtId="164" fontId="4" fillId="10" borderId="1" xfId="0" applyNumberFormat="1" applyFont="1" applyFill="1" applyBorder="1" applyAlignment="1">
      <alignment horizontal="center" wrapText="1"/>
    </xf>
    <xf numFmtId="164" fontId="4" fillId="10" borderId="4" xfId="0" applyNumberFormat="1" applyFont="1" applyFill="1" applyBorder="1" applyAlignment="1">
      <alignment horizontal="center"/>
    </xf>
    <xf numFmtId="164" fontId="4" fillId="10" borderId="2" xfId="0" applyNumberFormat="1" applyFont="1" applyFill="1" applyBorder="1" applyAlignment="1">
      <alignment horizontal="center"/>
    </xf>
    <xf numFmtId="164" fontId="4" fillId="10" borderId="5" xfId="0" applyNumberFormat="1" applyFont="1" applyFill="1" applyBorder="1" applyAlignment="1">
      <alignment horizontal="center"/>
    </xf>
    <xf numFmtId="164" fontId="4" fillId="10" borderId="1" xfId="0" applyNumberFormat="1" applyFont="1" applyFill="1" applyBorder="1" applyAlignment="1">
      <alignment horizontal="center" vertical="center" wrapText="1"/>
    </xf>
    <xf numFmtId="164" fontId="4" fillId="10" borderId="2" xfId="0" applyNumberFormat="1" applyFont="1" applyFill="1" applyBorder="1" applyAlignment="1">
      <alignment horizontal="center" vertical="center"/>
    </xf>
    <xf numFmtId="164" fontId="4" fillId="10" borderId="4" xfId="0" applyNumberFormat="1" applyFont="1" applyFill="1" applyBorder="1" applyAlignment="1">
      <alignment horizontal="center" vertical="center"/>
    </xf>
    <xf numFmtId="164" fontId="4" fillId="10" borderId="5" xfId="0" applyNumberFormat="1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/>
    </xf>
    <xf numFmtId="164" fontId="3" fillId="11" borderId="1" xfId="0" applyNumberFormat="1" applyFont="1" applyFill="1" applyBorder="1" applyAlignment="1">
      <alignment horizontal="center" vertical="center" wrapText="1"/>
    </xf>
    <xf numFmtId="164" fontId="3" fillId="11" borderId="1" xfId="0" applyNumberFormat="1" applyFont="1" applyFill="1" applyBorder="1" applyAlignment="1">
      <alignment horizontal="center"/>
    </xf>
    <xf numFmtId="164" fontId="3" fillId="11" borderId="2" xfId="0" applyNumberFormat="1" applyFont="1" applyFill="1" applyBorder="1" applyAlignment="1">
      <alignment horizontal="center"/>
    </xf>
    <xf numFmtId="164" fontId="4" fillId="11" borderId="1" xfId="0" applyNumberFormat="1" applyFont="1" applyFill="1" applyBorder="1" applyAlignment="1">
      <alignment horizontal="center" vertical="center"/>
    </xf>
    <xf numFmtId="164" fontId="4" fillId="11" borderId="1" xfId="0" applyNumberFormat="1" applyFont="1" applyFill="1" applyBorder="1" applyAlignment="1">
      <alignment horizontal="center"/>
    </xf>
    <xf numFmtId="164" fontId="3" fillId="11" borderId="5" xfId="0" applyNumberFormat="1" applyFont="1" applyFill="1" applyBorder="1" applyAlignment="1">
      <alignment horizontal="center"/>
    </xf>
    <xf numFmtId="0" fontId="11" fillId="6" borderId="0" xfId="0" applyFont="1" applyFill="1" applyBorder="1" applyProtection="1"/>
    <xf numFmtId="0" fontId="30" fillId="6" borderId="0" xfId="0" applyFont="1" applyFill="1" applyBorder="1" applyProtection="1"/>
    <xf numFmtId="0" fontId="11" fillId="6" borderId="0" xfId="0" applyFont="1" applyFill="1" applyProtection="1"/>
    <xf numFmtId="0" fontId="0" fillId="6" borderId="0" xfId="0" applyFill="1"/>
    <xf numFmtId="0" fontId="2" fillId="6" borderId="3" xfId="0" applyFont="1" applyFill="1" applyBorder="1" applyAlignment="1"/>
    <xf numFmtId="0" fontId="31" fillId="5" borderId="1" xfId="0" applyFont="1" applyFill="1" applyBorder="1" applyAlignment="1"/>
    <xf numFmtId="0" fontId="2" fillId="6" borderId="1" xfId="0" applyFont="1" applyFill="1" applyBorder="1" applyAlignment="1"/>
    <xf numFmtId="0" fontId="32" fillId="6" borderId="0" xfId="0" applyFont="1" applyFill="1" applyAlignment="1" applyProtection="1"/>
    <xf numFmtId="0" fontId="32" fillId="6" borderId="0" xfId="0" applyFont="1" applyFill="1" applyBorder="1" applyProtection="1"/>
    <xf numFmtId="0" fontId="32" fillId="6" borderId="0" xfId="0" applyFont="1" applyFill="1" applyBorder="1" applyAlignment="1" applyProtection="1"/>
    <xf numFmtId="0" fontId="32" fillId="6" borderId="11" xfId="0" applyFont="1" applyFill="1" applyBorder="1" applyProtection="1"/>
    <xf numFmtId="0" fontId="7" fillId="0" borderId="0" xfId="0" applyFont="1" applyFill="1" applyBorder="1" applyProtection="1"/>
    <xf numFmtId="0" fontId="6" fillId="0" borderId="0" xfId="0" applyFont="1" applyProtection="1"/>
    <xf numFmtId="0" fontId="7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vertical="center" wrapText="1"/>
    </xf>
    <xf numFmtId="0" fontId="6" fillId="0" borderId="0" xfId="0" applyFont="1" applyAlignment="1" applyProtection="1"/>
    <xf numFmtId="165" fontId="6" fillId="0" borderId="0" xfId="0" applyNumberFormat="1" applyFont="1" applyProtection="1">
      <protection hidden="1"/>
    </xf>
    <xf numFmtId="0" fontId="7" fillId="2" borderId="6" xfId="0" applyFont="1" applyFill="1" applyBorder="1" applyAlignment="1" applyProtection="1">
      <alignment horizontal="left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0" fillId="0" borderId="0" xfId="0" applyProtection="1"/>
    <xf numFmtId="0" fontId="0" fillId="0" borderId="6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vertical="center" wrapText="1"/>
    </xf>
    <xf numFmtId="0" fontId="0" fillId="4" borderId="6" xfId="0" applyFill="1" applyBorder="1" applyAlignment="1" applyProtection="1">
      <alignment vertical="center" wrapText="1"/>
    </xf>
    <xf numFmtId="0" fontId="6" fillId="4" borderId="6" xfId="0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>
      <alignment horizontal="center" wrapText="1"/>
    </xf>
    <xf numFmtId="0" fontId="33" fillId="6" borderId="0" xfId="0" applyFont="1" applyFill="1" applyBorder="1" applyProtection="1"/>
    <xf numFmtId="0" fontId="34" fillId="6" borderId="0" xfId="0" applyFont="1" applyFill="1" applyAlignment="1" applyProtection="1"/>
    <xf numFmtId="0" fontId="0" fillId="0" borderId="21" xfId="0" applyFill="1" applyBorder="1" applyAlignment="1" applyProtection="1">
      <alignment horizontal="left" vertical="top" wrapText="1"/>
      <protection locked="0"/>
    </xf>
    <xf numFmtId="0" fontId="21" fillId="0" borderId="12" xfId="3" applyFont="1" applyBorder="1" applyAlignment="1">
      <alignment horizontal="center" vertical="center" wrapText="1"/>
    </xf>
    <xf numFmtId="9" fontId="6" fillId="0" borderId="9" xfId="1" applyFont="1" applyBorder="1" applyAlignment="1" applyProtection="1">
      <alignment horizontal="center" vertical="center"/>
    </xf>
    <xf numFmtId="9" fontId="6" fillId="0" borderId="10" xfId="1" applyFont="1" applyBorder="1" applyAlignment="1" applyProtection="1">
      <alignment horizontal="center" vertical="center"/>
    </xf>
    <xf numFmtId="9" fontId="6" fillId="0" borderId="9" xfId="1" applyFont="1" applyBorder="1" applyAlignment="1" applyProtection="1">
      <alignment horizontal="center" vertical="center" wrapText="1"/>
    </xf>
    <xf numFmtId="9" fontId="6" fillId="0" borderId="10" xfId="1" applyFont="1" applyBorder="1" applyAlignment="1" applyProtection="1">
      <alignment horizontal="center" vertical="center" wrapText="1"/>
    </xf>
    <xf numFmtId="9" fontId="6" fillId="4" borderId="9" xfId="1" applyFont="1" applyFill="1" applyBorder="1" applyAlignment="1" applyProtection="1">
      <alignment horizontal="center" vertical="center" wrapText="1"/>
      <protection hidden="1"/>
    </xf>
    <xf numFmtId="9" fontId="6" fillId="4" borderId="10" xfId="1" applyFont="1" applyFill="1" applyBorder="1" applyAlignment="1" applyProtection="1">
      <alignment horizontal="center" vertical="center" wrapText="1"/>
      <protection hidden="1"/>
    </xf>
    <xf numFmtId="0" fontId="7" fillId="2" borderId="9" xfId="0" applyFont="1" applyFill="1" applyBorder="1" applyAlignment="1" applyProtection="1">
      <alignment horizontal="left"/>
    </xf>
    <xf numFmtId="0" fontId="7" fillId="2" borderId="13" xfId="0" applyFont="1" applyFill="1" applyBorder="1" applyAlignment="1" applyProtection="1">
      <alignment horizontal="left"/>
    </xf>
    <xf numFmtId="0" fontId="7" fillId="2" borderId="10" xfId="0" applyFont="1" applyFill="1" applyBorder="1" applyAlignment="1" applyProtection="1">
      <alignment horizontal="left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7" fillId="0" borderId="10" xfId="0" applyFont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left"/>
      <protection hidden="1"/>
    </xf>
    <xf numFmtId="0" fontId="0" fillId="0" borderId="10" xfId="0" applyBorder="1" applyAlignment="1" applyProtection="1">
      <alignment horizontal="center" vertical="center" wrapText="1"/>
      <protection hidden="1"/>
    </xf>
    <xf numFmtId="0" fontId="6" fillId="0" borderId="0" xfId="0" applyFont="1" applyAlignment="1">
      <alignment horizontal="center" wrapText="1"/>
    </xf>
    <xf numFmtId="0" fontId="0" fillId="0" borderId="6" xfId="0" applyBorder="1" applyAlignment="1">
      <alignment horizontal="center"/>
    </xf>
    <xf numFmtId="0" fontId="27" fillId="9" borderId="9" xfId="0" applyFont="1" applyFill="1" applyBorder="1" applyAlignment="1">
      <alignment horizontal="center" vertical="center"/>
    </xf>
    <xf numFmtId="0" fontId="27" fillId="9" borderId="13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20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</cellXfs>
  <cellStyles count="4">
    <cellStyle name="Обычный" xfId="0" builtinId="0"/>
    <cellStyle name="Обычный_SIMPLE_1_massive2" xfId="2"/>
    <cellStyle name="Обычный_Шаблон по источникам для Модуля Реестр (2)" xfId="3"/>
    <cellStyle name="Процентный" xfId="1" builtinId="5"/>
  </cellStyles>
  <dxfs count="6">
    <dxf>
      <numFmt numFmtId="164" formatCode="0.0000"/>
    </dxf>
    <dxf>
      <numFmt numFmtId="164" formatCode="0.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Verdana"/>
        <scheme val="none"/>
      </font>
      <fill>
        <patternFill patternType="solid">
          <fgColor indexed="64"/>
          <bgColor rgb="FFFFFFCC"/>
        </patternFill>
      </fill>
      <protection locked="1" hidden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Verdana"/>
        <scheme val="none"/>
      </font>
      <fill>
        <patternFill patternType="solid">
          <fgColor indexed="64"/>
          <bgColor rgb="FFFFFFCC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Verdana"/>
        <scheme val="none"/>
      </font>
      <fill>
        <patternFill patternType="solid">
          <fgColor indexed="64"/>
          <bgColor rgb="FFFFFFCC"/>
        </patternFill>
      </fill>
      <protection locked="1" hidden="0"/>
    </dxf>
  </dxfs>
  <tableStyles count="0" defaultTableStyle="TableStyleMedium9" defaultPivotStyle="PivotStyleLight16"/>
  <colors>
    <mruColors>
      <color rgb="FFCCFFCC"/>
      <color rgb="FFCCFFFF"/>
      <color rgb="FFFFFFCC"/>
      <color rgb="FFF5F0A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org_reestr" displayName="org_reestr" ref="Q166:Q190" totalsRowShown="0" headerRowDxfId="5" dataDxfId="4" tableBorderDxfId="3">
  <autoFilter ref="Q166:Q190"/>
  <sortState ref="Q167:Q190">
    <sortCondition ref="Q167"/>
  </sortState>
  <tableColumns count="1">
    <tableColumn id="1" name="Столбец1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region" displayName="region" ref="U166:U169" totalsRowShown="0" headerRowDxfId="1">
  <autoFilter ref="U166:U169"/>
  <tableColumns count="1">
    <tableColumn id="1" name="Столбец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I17"/>
  <sheetViews>
    <sheetView topLeftCell="D1" zoomScaleNormal="100" workbookViewId="0">
      <selection activeCell="F8" sqref="F8"/>
    </sheetView>
  </sheetViews>
  <sheetFormatPr defaultRowHeight="11.25" x14ac:dyDescent="0.25"/>
  <cols>
    <col min="1" max="1" width="10.7109375" style="77" hidden="1" customWidth="1"/>
    <col min="2" max="2" width="10.7109375" style="75" hidden="1" customWidth="1"/>
    <col min="3" max="3" width="3.7109375" style="78" hidden="1" customWidth="1"/>
    <col min="4" max="4" width="3.7109375" style="79" customWidth="1"/>
    <col min="5" max="5" width="40.7109375" style="79" customWidth="1"/>
    <col min="6" max="6" width="59" style="79" customWidth="1"/>
    <col min="7" max="16384" width="9.140625" style="79"/>
  </cols>
  <sheetData>
    <row r="1" spans="1:9" s="76" customFormat="1" ht="12" customHeight="1" x14ac:dyDescent="0.25">
      <c r="A1" s="74"/>
      <c r="B1" s="75"/>
    </row>
    <row r="2" spans="1:9" x14ac:dyDescent="0.25">
      <c r="D2" s="98"/>
      <c r="F2" s="81" t="s">
        <v>196</v>
      </c>
    </row>
    <row r="3" spans="1:9" x14ac:dyDescent="0.25">
      <c r="D3" s="99"/>
      <c r="E3" s="80"/>
    </row>
    <row r="4" spans="1:9" ht="28.5" customHeight="1" x14ac:dyDescent="0.25">
      <c r="D4" s="100"/>
      <c r="E4" s="181" t="s">
        <v>157</v>
      </c>
      <c r="F4" s="181"/>
    </row>
    <row r="5" spans="1:9" x14ac:dyDescent="0.25">
      <c r="D5" s="99"/>
      <c r="E5" s="88"/>
      <c r="F5" s="89"/>
    </row>
    <row r="6" spans="1:9" ht="19.5" x14ac:dyDescent="0.25">
      <c r="D6" s="100"/>
      <c r="E6" s="88" t="s">
        <v>150</v>
      </c>
      <c r="F6" s="97" t="s">
        <v>160</v>
      </c>
    </row>
    <row r="7" spans="1:9" ht="11.25" customHeight="1" x14ac:dyDescent="0.25">
      <c r="A7" s="82"/>
      <c r="D7" s="101"/>
      <c r="E7" s="88"/>
      <c r="F7" s="90"/>
    </row>
    <row r="8" spans="1:9" ht="19.5" x14ac:dyDescent="0.25">
      <c r="D8" s="100"/>
      <c r="E8" s="88" t="s">
        <v>151</v>
      </c>
      <c r="F8" s="124" t="s">
        <v>197</v>
      </c>
    </row>
    <row r="9" spans="1:9" ht="11.25" customHeight="1" x14ac:dyDescent="0.25">
      <c r="D9" s="102"/>
      <c r="E9" s="91"/>
      <c r="F9" s="92"/>
    </row>
    <row r="10" spans="1:9" ht="19.5" x14ac:dyDescent="0.25">
      <c r="C10" s="83"/>
      <c r="D10" s="103"/>
      <c r="E10" s="93" t="s">
        <v>158</v>
      </c>
      <c r="F10" s="94" t="s">
        <v>105</v>
      </c>
      <c r="G10" s="84"/>
      <c r="I10" s="85"/>
    </row>
    <row r="11" spans="1:9" ht="11.25" customHeight="1" x14ac:dyDescent="0.25">
      <c r="D11" s="102"/>
      <c r="E11" s="91"/>
      <c r="F11" s="92"/>
    </row>
    <row r="12" spans="1:9" ht="11.25" customHeight="1" x14ac:dyDescent="0.25">
      <c r="A12" s="86"/>
      <c r="D12" s="99"/>
      <c r="E12" s="91"/>
      <c r="F12" s="95" t="s">
        <v>152</v>
      </c>
    </row>
    <row r="13" spans="1:9" ht="19.5" x14ac:dyDescent="0.25">
      <c r="A13" s="86"/>
      <c r="B13" s="87"/>
      <c r="D13" s="104"/>
      <c r="E13" s="96" t="s">
        <v>153</v>
      </c>
      <c r="F13" s="97" t="s">
        <v>199</v>
      </c>
    </row>
    <row r="14" spans="1:9" ht="19.5" x14ac:dyDescent="0.25">
      <c r="A14" s="86"/>
      <c r="B14" s="87"/>
      <c r="D14" s="104"/>
      <c r="E14" s="96" t="s">
        <v>154</v>
      </c>
      <c r="F14" s="97" t="s">
        <v>200</v>
      </c>
    </row>
    <row r="15" spans="1:9" ht="19.5" x14ac:dyDescent="0.25">
      <c r="A15" s="86"/>
      <c r="B15" s="87"/>
      <c r="D15" s="104"/>
      <c r="E15" s="96" t="s">
        <v>155</v>
      </c>
      <c r="F15" s="94" t="s">
        <v>201</v>
      </c>
    </row>
    <row r="16" spans="1:9" ht="19.5" x14ac:dyDescent="0.25">
      <c r="A16" s="86"/>
      <c r="B16" s="87"/>
      <c r="D16" s="104"/>
      <c r="E16" s="96" t="s">
        <v>156</v>
      </c>
      <c r="F16" s="97" t="s">
        <v>202</v>
      </c>
    </row>
    <row r="17" spans="4:4" x14ac:dyDescent="0.25">
      <c r="D17" s="98"/>
    </row>
  </sheetData>
  <sheetProtection algorithmName="SHA-512" hashValue="iDg/f1EvnCDbDKgCFP4HP3pk9HLACB45oQtKHa17oCuoSdTkxu3TRVPlD74D9vxZspaQqroQdduocO7ray/4Qw==" saltValue="d+/gJ1AaaGgk0dRgfQU8NA==" spinCount="100000" sheet="1" objects="1" scenarios="1"/>
  <mergeCells count="1">
    <mergeCell ref="E4:F4"/>
  </mergeCells>
  <dataValidations count="2">
    <dataValidation type="list" allowBlank="1" showInputMessage="1" showErrorMessage="1" sqref="F10">
      <formula1>INDIRECT("org_reestr")</formula1>
    </dataValidation>
    <dataValidation type="list" allowBlank="1" showInputMessage="1" showErrorMessage="1" sqref="F6">
      <formula1>INDIRECT("region")</formula1>
    </dataValidation>
  </dataValidations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2:I65"/>
  <sheetViews>
    <sheetView topLeftCell="A22" zoomScale="85" zoomScaleNormal="85" workbookViewId="0">
      <selection activeCell="D18" sqref="D18:D19"/>
    </sheetView>
  </sheetViews>
  <sheetFormatPr defaultRowHeight="12.75" x14ac:dyDescent="0.2"/>
  <cols>
    <col min="1" max="1" width="5.140625" style="24" customWidth="1"/>
    <col min="2" max="2" width="101" style="24" customWidth="1"/>
    <col min="3" max="3" width="21" style="24" customWidth="1"/>
    <col min="4" max="4" width="19.28515625" style="24" customWidth="1"/>
    <col min="5" max="5" width="17.28515625" style="24" customWidth="1"/>
    <col min="6" max="6" width="17.140625" style="24" customWidth="1"/>
    <col min="7" max="7" width="19" style="24" customWidth="1"/>
    <col min="8" max="8" width="18.85546875" style="24" customWidth="1"/>
    <col min="9" max="9" width="16.42578125" style="24" customWidth="1"/>
    <col min="10" max="10" width="13.140625" style="24" customWidth="1"/>
    <col min="11" max="11" width="16.7109375" style="24" customWidth="1"/>
    <col min="12" max="12" width="13.42578125" style="24" customWidth="1"/>
    <col min="13" max="13" width="20.140625" style="24" customWidth="1"/>
    <col min="14" max="14" width="13.28515625" style="24" customWidth="1"/>
    <col min="15" max="15" width="16.7109375" style="24" customWidth="1"/>
    <col min="16" max="16384" width="9.140625" style="24"/>
  </cols>
  <sheetData>
    <row r="2" spans="1:7" s="25" customFormat="1" x14ac:dyDescent="0.2"/>
    <row r="3" spans="1:7" ht="15" x14ac:dyDescent="0.2">
      <c r="A3" s="25"/>
      <c r="B3" s="67" t="s">
        <v>18</v>
      </c>
      <c r="C3" s="25"/>
      <c r="D3" s="25"/>
      <c r="E3" s="25"/>
    </row>
    <row r="4" spans="1:7" x14ac:dyDescent="0.2">
      <c r="B4" s="191" t="s">
        <v>19</v>
      </c>
      <c r="C4" s="192" t="s">
        <v>20</v>
      </c>
      <c r="D4" s="171" t="s">
        <v>21</v>
      </c>
    </row>
    <row r="5" spans="1:7" x14ac:dyDescent="0.2">
      <c r="B5" s="191"/>
      <c r="C5" s="193"/>
      <c r="D5" s="171" t="s">
        <v>2</v>
      </c>
    </row>
    <row r="6" spans="1:7" x14ac:dyDescent="0.2">
      <c r="B6" s="26">
        <v>1</v>
      </c>
      <c r="C6" s="26">
        <v>2</v>
      </c>
      <c r="D6" s="26">
        <v>3</v>
      </c>
    </row>
    <row r="7" spans="1:7" ht="42.75" customHeight="1" x14ac:dyDescent="0.2">
      <c r="B7" s="27" t="s">
        <v>95</v>
      </c>
      <c r="C7" s="28" t="s">
        <v>24</v>
      </c>
      <c r="D7" s="176">
        <f>IF(ISERR(SUMPRODUCT((Столбец9*Столбец13)*(Столбец8="В")*(Столбец27=1))/D$9),0,SUMPRODUCT((Столбец9*Столбец13)*(Столбец8="В")*(Столбец27=1))/D$9)</f>
        <v>3.5926574765460455E-2</v>
      </c>
    </row>
    <row r="8" spans="1:7" ht="42.75" customHeight="1" x14ac:dyDescent="0.2">
      <c r="B8" s="27" t="s">
        <v>96</v>
      </c>
      <c r="C8" s="28" t="s">
        <v>25</v>
      </c>
      <c r="D8" s="176">
        <f>IF(ISERR(SUMIFS(Столбец13,Столбец8,"В",Столбец27,1)/D$9),0,SUMIFS(Столбец13,Столбец8,"В",Столбец27,1)/D$9)</f>
        <v>2.4028336205246026E-2</v>
      </c>
    </row>
    <row r="9" spans="1:7" ht="25.5" x14ac:dyDescent="0.2">
      <c r="B9" s="29" t="s">
        <v>97</v>
      </c>
      <c r="C9" s="28" t="s">
        <v>25</v>
      </c>
      <c r="D9" s="176">
        <f>'Форма 8.3.'!D5</f>
        <v>114906</v>
      </c>
    </row>
    <row r="11" spans="1:7" ht="15" x14ac:dyDescent="0.2">
      <c r="B11" s="66" t="s">
        <v>98</v>
      </c>
    </row>
    <row r="12" spans="1:7" x14ac:dyDescent="0.2">
      <c r="B12" s="171" t="s">
        <v>19</v>
      </c>
      <c r="C12" s="192" t="s">
        <v>20</v>
      </c>
      <c r="D12" s="171" t="s">
        <v>21</v>
      </c>
    </row>
    <row r="13" spans="1:7" x14ac:dyDescent="0.2">
      <c r="B13" s="30" t="s">
        <v>27</v>
      </c>
      <c r="C13" s="193"/>
      <c r="D13" s="171" t="s">
        <v>2</v>
      </c>
    </row>
    <row r="14" spans="1:7" ht="51" x14ac:dyDescent="0.2">
      <c r="A14" s="31"/>
      <c r="B14" s="29" t="s">
        <v>174</v>
      </c>
      <c r="C14" s="28" t="s">
        <v>25</v>
      </c>
      <c r="D14" s="23">
        <v>1207</v>
      </c>
    </row>
    <row r="15" spans="1:7" ht="51" x14ac:dyDescent="0.2">
      <c r="A15" s="31"/>
      <c r="B15" s="29" t="s">
        <v>173</v>
      </c>
      <c r="C15" s="28" t="s">
        <v>25</v>
      </c>
      <c r="D15" s="23">
        <v>0</v>
      </c>
      <c r="G15" s="32"/>
    </row>
    <row r="16" spans="1:7" ht="25.5" x14ac:dyDescent="0.2">
      <c r="A16" s="31"/>
      <c r="B16" s="170" t="s">
        <v>175</v>
      </c>
      <c r="C16" s="33"/>
      <c r="D16" s="33">
        <f>D14/MAX(1,(D14-D15))</f>
        <v>1</v>
      </c>
    </row>
    <row r="17" spans="1:9" ht="25.5" x14ac:dyDescent="0.2">
      <c r="B17" s="30" t="s">
        <v>176</v>
      </c>
      <c r="C17" s="34"/>
      <c r="D17" s="34"/>
    </row>
    <row r="18" spans="1:9" ht="38.25" x14ac:dyDescent="0.2">
      <c r="A18" s="31"/>
      <c r="B18" s="29" t="s">
        <v>177</v>
      </c>
      <c r="C18" s="28" t="s">
        <v>25</v>
      </c>
      <c r="D18" s="23">
        <v>922</v>
      </c>
    </row>
    <row r="19" spans="1:9" ht="76.5" x14ac:dyDescent="0.2">
      <c r="A19" s="31"/>
      <c r="B19" s="29" t="s">
        <v>178</v>
      </c>
      <c r="C19" s="28" t="s">
        <v>25</v>
      </c>
      <c r="D19" s="23">
        <v>0</v>
      </c>
    </row>
    <row r="20" spans="1:9" ht="25.5" x14ac:dyDescent="0.2">
      <c r="A20" s="31"/>
      <c r="B20" s="30" t="s">
        <v>192</v>
      </c>
      <c r="C20" s="33"/>
      <c r="D20" s="33">
        <f>D18/MAX(1,(D18-D19))</f>
        <v>1</v>
      </c>
    </row>
    <row r="21" spans="1:9" ht="15" x14ac:dyDescent="0.2">
      <c r="B21" s="36" t="s">
        <v>28</v>
      </c>
      <c r="C21" s="37"/>
      <c r="D21" s="37">
        <f>IF((D16*0.5+D20*0.5)=0,0,IF((D16*0.5+D20*0.5)&lt;1,1,(D16*0.5+D20*0.5)))</f>
        <v>1</v>
      </c>
      <c r="G21" s="35"/>
    </row>
    <row r="22" spans="1:9" ht="15" x14ac:dyDescent="0.2">
      <c r="B22" s="38"/>
      <c r="C22" s="39" t="e">
        <f>C16*0.4+C20*0.4+#REF!*0.2</f>
        <v>#REF!</v>
      </c>
      <c r="D22" s="40" t="e">
        <f>D16*0.4+D20*0.4+#REF!*0.2</f>
        <v>#REF!</v>
      </c>
    </row>
    <row r="23" spans="1:9" ht="15" x14ac:dyDescent="0.2">
      <c r="B23" s="38"/>
    </row>
    <row r="24" spans="1:9" ht="15" x14ac:dyDescent="0.2">
      <c r="B24" s="66" t="s">
        <v>99</v>
      </c>
    </row>
    <row r="25" spans="1:9" x14ac:dyDescent="0.2">
      <c r="B25" s="191" t="s">
        <v>19</v>
      </c>
      <c r="C25" s="192" t="s">
        <v>20</v>
      </c>
      <c r="D25" s="194" t="s">
        <v>29</v>
      </c>
      <c r="E25" s="195"/>
      <c r="F25" s="191" t="s">
        <v>30</v>
      </c>
      <c r="G25" s="191" t="s">
        <v>31</v>
      </c>
      <c r="H25" s="191" t="s">
        <v>32</v>
      </c>
      <c r="I25" s="191" t="s">
        <v>33</v>
      </c>
    </row>
    <row r="26" spans="1:9" x14ac:dyDescent="0.2">
      <c r="B26" s="191"/>
      <c r="C26" s="193"/>
      <c r="D26" s="171" t="s">
        <v>22</v>
      </c>
      <c r="E26" s="171" t="s">
        <v>23</v>
      </c>
      <c r="F26" s="191"/>
      <c r="G26" s="191"/>
      <c r="H26" s="191"/>
      <c r="I26" s="191"/>
    </row>
    <row r="27" spans="1:9" ht="25.5" customHeight="1" x14ac:dyDescent="0.2">
      <c r="B27" s="41" t="s">
        <v>101</v>
      </c>
      <c r="C27" s="28" t="s">
        <v>26</v>
      </c>
      <c r="D27" s="42">
        <f>SUMIFS(Пsaidi,ТСО,Титульный!$F$10,Год_отчет,Титульный!$F$8)</f>
        <v>2.8982334814166667E-2</v>
      </c>
      <c r="E27" s="42">
        <f>D7</f>
        <v>3.5926574765460455E-2</v>
      </c>
      <c r="F27" s="43">
        <f>IF($C$65&lt;&gt;0,IF(AND($B$63=$C$65,(1+(D27-E27)/D27)&gt;1.3),29,IF($B$61=$C$65,35,30))/100,"-")</f>
        <v>0.3</v>
      </c>
      <c r="G27" s="44" t="str">
        <f>IF(AND(E27=0,D27=0),"достигнуто",IF(E27&lt;=D27*(1-F27),"достигнуто с улучшением",IF(E27&lt;=D27*(1+F27),"достигнуто","не достигнуто")))</f>
        <v>достигнуто</v>
      </c>
      <c r="H27" s="45" t="s">
        <v>34</v>
      </c>
      <c r="I27" s="9">
        <f>IF(H27="-",-1,IF(G27="достигнуто",0,IF(G27="не достигнуто",-1,1)))</f>
        <v>0</v>
      </c>
    </row>
    <row r="28" spans="1:9" ht="26.25" customHeight="1" x14ac:dyDescent="0.2">
      <c r="B28" s="41" t="s">
        <v>102</v>
      </c>
      <c r="C28" s="28" t="s">
        <v>26</v>
      </c>
      <c r="D28" s="42">
        <f>SUMIFS(Пsaifi,ТСО,Титульный!$F$10,Год_отчет,Титульный!$F$8)</f>
        <v>1.9527556870833331E-2</v>
      </c>
      <c r="E28" s="42">
        <f>D8</f>
        <v>2.4028336205246026E-2</v>
      </c>
      <c r="F28" s="43">
        <f t="shared" ref="F28:F29" si="0">IF($C$65&lt;&gt;0,IF(AND($B$63=$C$65,(1+(D28-E28)/D28)&gt;1.3),29,IF($B$61=$C$65,35,30))/100,"-")</f>
        <v>0.3</v>
      </c>
      <c r="G28" s="44" t="str">
        <f>IF(AND(E28=0,D28=0),"достигнуто",IF(AND(E28&lt;=D28*(1-F28),D28),"достигнуто с улучшением",IF(E28&lt;=D28*(1+F28),"достигнуто","не достигнуто")))</f>
        <v>достигнуто</v>
      </c>
      <c r="H28" s="45" t="s">
        <v>34</v>
      </c>
      <c r="I28" s="9">
        <f>IF(H28="-",-1,IF(G28="достигнуто",0,IF(G28="не достигнуто",-1,1)))</f>
        <v>0</v>
      </c>
    </row>
    <row r="29" spans="1:9" ht="25.5" customHeight="1" x14ac:dyDescent="0.2">
      <c r="B29" s="41" t="s">
        <v>103</v>
      </c>
      <c r="C29" s="28" t="s">
        <v>26</v>
      </c>
      <c r="D29" s="42">
        <f>SUMIFS(Птп,ТСО,Титульный!$F$10,Год_отчет,Титульный!$F$8)</f>
        <v>1.0469670865956684</v>
      </c>
      <c r="E29" s="46">
        <f>D21</f>
        <v>1</v>
      </c>
      <c r="F29" s="43">
        <f t="shared" si="0"/>
        <v>0.3</v>
      </c>
      <c r="G29" s="44" t="str">
        <f>IF(AND(E29=0,D29=0),"достигнуто",IF(AND(E29&lt;=D29*(1-F29),D29),"достигнуто с улучшением",IF(E29&lt;=D29*(1+F29),"достигнуто","не достигнуто")))</f>
        <v>достигнуто</v>
      </c>
      <c r="H29" s="45" t="s">
        <v>34</v>
      </c>
      <c r="I29" s="9">
        <f>IF(H29="-",-1,IF(G29="достигнуто",0,IF(G29="не достигнуто",-1,1)))</f>
        <v>0</v>
      </c>
    </row>
    <row r="31" spans="1:9" x14ac:dyDescent="0.2">
      <c r="B31" s="164" t="s">
        <v>179</v>
      </c>
      <c r="C31" s="165"/>
      <c r="D31" s="165"/>
    </row>
    <row r="32" spans="1:9" ht="25.5" x14ac:dyDescent="0.2">
      <c r="B32" s="166" t="s">
        <v>180</v>
      </c>
      <c r="C32" s="166" t="s">
        <v>181</v>
      </c>
      <c r="D32" s="166" t="s">
        <v>182</v>
      </c>
      <c r="F32" s="169"/>
    </row>
    <row r="33" spans="2:9" x14ac:dyDescent="0.2">
      <c r="B33" s="188" t="s">
        <v>185</v>
      </c>
      <c r="C33" s="189"/>
      <c r="D33" s="190"/>
    </row>
    <row r="34" spans="2:9" x14ac:dyDescent="0.2">
      <c r="B34" s="167" t="s">
        <v>184</v>
      </c>
      <c r="C34" s="182">
        <v>0.35</v>
      </c>
      <c r="D34" s="183"/>
    </row>
    <row r="35" spans="2:9" x14ac:dyDescent="0.2">
      <c r="B35" s="167" t="s">
        <v>186</v>
      </c>
      <c r="C35" s="182">
        <v>0.3</v>
      </c>
      <c r="D35" s="183"/>
    </row>
    <row r="36" spans="2:9" x14ac:dyDescent="0.2">
      <c r="B36" s="167" t="s">
        <v>183</v>
      </c>
      <c r="C36" s="184" t="s">
        <v>187</v>
      </c>
      <c r="D36" s="185"/>
    </row>
    <row r="37" spans="2:9" x14ac:dyDescent="0.2">
      <c r="B37" s="47"/>
      <c r="C37" s="48"/>
      <c r="D37" s="49"/>
      <c r="E37" s="49"/>
      <c r="F37" s="50"/>
      <c r="G37" s="51"/>
      <c r="H37" s="50"/>
      <c r="I37" s="52"/>
    </row>
    <row r="38" spans="2:9" x14ac:dyDescent="0.2">
      <c r="B38" s="53" t="s">
        <v>112</v>
      </c>
      <c r="D38" s="49"/>
      <c r="E38" s="49"/>
      <c r="F38" s="50"/>
      <c r="G38" s="51"/>
      <c r="H38" s="50"/>
      <c r="I38" s="52"/>
    </row>
    <row r="39" spans="2:9" x14ac:dyDescent="0.2">
      <c r="B39" s="54" t="s">
        <v>0</v>
      </c>
      <c r="C39" s="55">
        <f>I27*C43+I28*D43+I29*E43</f>
        <v>0</v>
      </c>
      <c r="D39" s="49"/>
      <c r="E39" s="49"/>
      <c r="F39" s="50"/>
      <c r="G39" s="51"/>
      <c r="H39" s="50"/>
      <c r="I39" s="52"/>
    </row>
    <row r="41" spans="2:9" x14ac:dyDescent="0.2">
      <c r="B41" s="53" t="s">
        <v>35</v>
      </c>
    </row>
    <row r="42" spans="2:9" ht="25.5" x14ac:dyDescent="0.2">
      <c r="B42" s="171" t="s">
        <v>36</v>
      </c>
      <c r="C42" s="194" t="s">
        <v>111</v>
      </c>
      <c r="D42" s="197"/>
      <c r="E42" s="171" t="s">
        <v>110</v>
      </c>
    </row>
    <row r="43" spans="2:9" x14ac:dyDescent="0.2">
      <c r="B43" s="54" t="s">
        <v>0</v>
      </c>
      <c r="C43" s="55">
        <v>0.3</v>
      </c>
      <c r="D43" s="55">
        <v>0.3</v>
      </c>
      <c r="E43" s="55">
        <v>0.3</v>
      </c>
    </row>
    <row r="45" spans="2:9" ht="15" x14ac:dyDescent="0.2">
      <c r="B45" s="66" t="s">
        <v>100</v>
      </c>
    </row>
    <row r="48" spans="2:9" x14ac:dyDescent="0.2">
      <c r="B48" s="56" t="s">
        <v>37</v>
      </c>
    </row>
    <row r="49" spans="2:7" x14ac:dyDescent="0.2">
      <c r="B49" s="29" t="s">
        <v>113</v>
      </c>
      <c r="C49" s="57">
        <f>2%*C39</f>
        <v>0</v>
      </c>
    </row>
    <row r="50" spans="2:7" x14ac:dyDescent="0.2">
      <c r="B50" s="31"/>
      <c r="C50" s="31"/>
      <c r="D50" s="31"/>
    </row>
    <row r="51" spans="2:7" x14ac:dyDescent="0.2">
      <c r="B51" s="58"/>
      <c r="C51" s="59"/>
    </row>
    <row r="52" spans="2:7" x14ac:dyDescent="0.2">
      <c r="B52" s="56" t="s">
        <v>39</v>
      </c>
      <c r="C52" s="59"/>
    </row>
    <row r="53" spans="2:7" x14ac:dyDescent="0.2">
      <c r="B53" s="60" t="s">
        <v>40</v>
      </c>
      <c r="C53" s="57">
        <v>-0.03</v>
      </c>
    </row>
    <row r="54" spans="2:7" s="63" customFormat="1" ht="38.25" x14ac:dyDescent="0.2">
      <c r="B54" s="61" t="s">
        <v>41</v>
      </c>
      <c r="C54" s="62"/>
    </row>
    <row r="55" spans="2:7" s="63" customFormat="1" x14ac:dyDescent="0.2">
      <c r="B55" s="64" t="s">
        <v>38</v>
      </c>
      <c r="C55" s="65">
        <v>0.1</v>
      </c>
    </row>
    <row r="56" spans="2:7" x14ac:dyDescent="0.2">
      <c r="B56" s="196" t="s">
        <v>42</v>
      </c>
      <c r="C56" s="196"/>
      <c r="D56" s="196"/>
      <c r="E56" s="196"/>
      <c r="F56" s="196"/>
      <c r="G56" s="196"/>
    </row>
    <row r="58" spans="2:7" x14ac:dyDescent="0.2">
      <c r="B58" s="164" t="s">
        <v>179</v>
      </c>
      <c r="C58" s="165"/>
      <c r="D58" s="165"/>
    </row>
    <row r="59" spans="2:7" ht="25.5" x14ac:dyDescent="0.2">
      <c r="B59" s="166" t="s">
        <v>180</v>
      </c>
      <c r="C59" s="166" t="s">
        <v>181</v>
      </c>
      <c r="D59" s="166" t="s">
        <v>182</v>
      </c>
    </row>
    <row r="60" spans="2:7" x14ac:dyDescent="0.2">
      <c r="B60" s="188" t="s">
        <v>0</v>
      </c>
      <c r="C60" s="189"/>
      <c r="D60" s="190"/>
    </row>
    <row r="61" spans="2:7" x14ac:dyDescent="0.2">
      <c r="B61" s="167" t="s">
        <v>189</v>
      </c>
      <c r="C61" s="182">
        <v>0.35</v>
      </c>
      <c r="D61" s="183"/>
    </row>
    <row r="62" spans="2:7" x14ac:dyDescent="0.2">
      <c r="B62" s="167" t="s">
        <v>190</v>
      </c>
      <c r="C62" s="182">
        <v>0.3</v>
      </c>
      <c r="D62" s="183"/>
    </row>
    <row r="63" spans="2:7" x14ac:dyDescent="0.2">
      <c r="B63" s="167" t="s">
        <v>191</v>
      </c>
      <c r="C63" s="184" t="s">
        <v>187</v>
      </c>
      <c r="D63" s="185"/>
    </row>
    <row r="64" spans="2:7" x14ac:dyDescent="0.2">
      <c r="B64" s="168"/>
      <c r="C64" s="168"/>
      <c r="D64" s="168"/>
    </row>
    <row r="65" spans="2:4" x14ac:dyDescent="0.2">
      <c r="B65" s="167" t="s">
        <v>188</v>
      </c>
      <c r="C65" s="186" t="str">
        <f>IF(Титульный!F10&lt;&gt;0,IF(Титульный!F10=TEHSHEET!Q67,СВОД!B61,СВОД!B63),"-")</f>
        <v>расчетыне периоды последующих долгосрочных периодов</v>
      </c>
      <c r="D65" s="187"/>
    </row>
  </sheetData>
  <sheetProtection password="FA9C" sheet="1" objects="1" scenarios="1"/>
  <dataConsolidate/>
  <mergeCells count="21">
    <mergeCell ref="B4:B5"/>
    <mergeCell ref="C4:C5"/>
    <mergeCell ref="B56:G56"/>
    <mergeCell ref="G25:G26"/>
    <mergeCell ref="H25:H26"/>
    <mergeCell ref="C42:D42"/>
    <mergeCell ref="C12:C13"/>
    <mergeCell ref="I25:I26"/>
    <mergeCell ref="B25:B26"/>
    <mergeCell ref="C25:C26"/>
    <mergeCell ref="D25:E25"/>
    <mergeCell ref="F25:F26"/>
    <mergeCell ref="C61:D61"/>
    <mergeCell ref="C62:D62"/>
    <mergeCell ref="C63:D63"/>
    <mergeCell ref="C65:D65"/>
    <mergeCell ref="B33:D33"/>
    <mergeCell ref="C34:D34"/>
    <mergeCell ref="C35:D35"/>
    <mergeCell ref="C36:D36"/>
    <mergeCell ref="B60:D60"/>
  </mergeCells>
  <pageMargins left="0.7" right="0.7" top="0.75" bottom="0.75" header="0.3" footer="0.3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pageSetUpPr fitToPage="1"/>
  </sheetPr>
  <dimension ref="B2:AC181"/>
  <sheetViews>
    <sheetView tabSelected="1" view="pageBreakPreview" topLeftCell="A131" zoomScale="60" zoomScaleNormal="70" workbookViewId="0">
      <selection activeCell="L161" sqref="L161"/>
    </sheetView>
  </sheetViews>
  <sheetFormatPr defaultRowHeight="15" x14ac:dyDescent="0.25"/>
  <cols>
    <col min="1" max="2" width="3.5703125" customWidth="1"/>
    <col min="3" max="7" width="9.28515625" customWidth="1"/>
    <col min="8" max="9" width="18.7109375" customWidth="1"/>
    <col min="10" max="11" width="11.85546875" customWidth="1"/>
    <col min="12" max="14" width="9.28515625" customWidth="1"/>
    <col min="15" max="15" width="11.85546875" customWidth="1"/>
    <col min="16" max="28" width="9.28515625" customWidth="1"/>
    <col min="29" max="29" width="11.85546875" customWidth="1"/>
  </cols>
  <sheetData>
    <row r="2" spans="2:29" ht="30" customHeight="1" x14ac:dyDescent="0.25">
      <c r="E2" s="198" t="s">
        <v>136</v>
      </c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</row>
    <row r="4" spans="2:29" x14ac:dyDescent="0.25">
      <c r="B4" s="199"/>
      <c r="C4" s="205" t="s">
        <v>43</v>
      </c>
      <c r="D4" s="206"/>
      <c r="E4" s="206"/>
      <c r="F4" s="206"/>
      <c r="G4" s="206"/>
      <c r="H4" s="206"/>
      <c r="I4" s="206"/>
      <c r="J4" s="206"/>
      <c r="K4" s="207"/>
      <c r="L4" s="205" t="s">
        <v>44</v>
      </c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7"/>
      <c r="Y4" s="202" t="s">
        <v>45</v>
      </c>
      <c r="Z4" s="208" t="s">
        <v>46</v>
      </c>
      <c r="AA4" s="209"/>
      <c r="AB4" s="210"/>
      <c r="AC4" s="202" t="s">
        <v>47</v>
      </c>
    </row>
    <row r="5" spans="2:29" x14ac:dyDescent="0.25">
      <c r="B5" s="199"/>
      <c r="C5" s="202" t="s">
        <v>141</v>
      </c>
      <c r="D5" s="202" t="s">
        <v>142</v>
      </c>
      <c r="E5" s="202" t="s">
        <v>48</v>
      </c>
      <c r="F5" s="202" t="s">
        <v>143</v>
      </c>
      <c r="G5" s="202" t="s">
        <v>49</v>
      </c>
      <c r="H5" s="202" t="s">
        <v>50</v>
      </c>
      <c r="I5" s="202" t="s">
        <v>51</v>
      </c>
      <c r="J5" s="202" t="s">
        <v>52</v>
      </c>
      <c r="K5" s="202" t="s">
        <v>144</v>
      </c>
      <c r="L5" s="202" t="s">
        <v>53</v>
      </c>
      <c r="M5" s="202" t="s">
        <v>54</v>
      </c>
      <c r="N5" s="202" t="s">
        <v>55</v>
      </c>
      <c r="O5" s="205" t="s">
        <v>56</v>
      </c>
      <c r="P5" s="206"/>
      <c r="Q5" s="206"/>
      <c r="R5" s="206"/>
      <c r="S5" s="206"/>
      <c r="T5" s="206"/>
      <c r="U5" s="206"/>
      <c r="V5" s="206"/>
      <c r="W5" s="207"/>
      <c r="X5" s="202" t="s">
        <v>57</v>
      </c>
      <c r="Y5" s="203"/>
      <c r="Z5" s="211"/>
      <c r="AA5" s="212"/>
      <c r="AB5" s="213"/>
      <c r="AC5" s="203"/>
    </row>
    <row r="6" spans="2:29" x14ac:dyDescent="0.25">
      <c r="B6" s="199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2" t="s">
        <v>61</v>
      </c>
      <c r="P6" s="205" t="s">
        <v>62</v>
      </c>
      <c r="Q6" s="206"/>
      <c r="R6" s="207"/>
      <c r="S6" s="205" t="s">
        <v>145</v>
      </c>
      <c r="T6" s="206"/>
      <c r="U6" s="206"/>
      <c r="V6" s="207"/>
      <c r="W6" s="202" t="s">
        <v>63</v>
      </c>
      <c r="X6" s="203"/>
      <c r="Y6" s="203"/>
      <c r="Z6" s="202" t="s">
        <v>58</v>
      </c>
      <c r="AA6" s="202" t="s">
        <v>59</v>
      </c>
      <c r="AB6" s="202" t="s">
        <v>60</v>
      </c>
      <c r="AC6" s="203"/>
    </row>
    <row r="7" spans="2:29" ht="308.10000000000002" customHeight="1" x14ac:dyDescent="0.25">
      <c r="B7" s="199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109" t="s">
        <v>64</v>
      </c>
      <c r="Q7" s="109" t="s">
        <v>65</v>
      </c>
      <c r="R7" s="109" t="s">
        <v>66</v>
      </c>
      <c r="S7" s="109" t="s">
        <v>67</v>
      </c>
      <c r="T7" s="109" t="s">
        <v>68</v>
      </c>
      <c r="U7" s="109" t="s">
        <v>146</v>
      </c>
      <c r="V7" s="109" t="s">
        <v>147</v>
      </c>
      <c r="W7" s="204"/>
      <c r="X7" s="204"/>
      <c r="Y7" s="204"/>
      <c r="Z7" s="204"/>
      <c r="AA7" s="204"/>
      <c r="AB7" s="204"/>
      <c r="AC7" s="204"/>
    </row>
    <row r="8" spans="2:29" x14ac:dyDescent="0.25">
      <c r="B8" s="199"/>
      <c r="C8" s="73">
        <v>1</v>
      </c>
      <c r="D8" s="73">
        <v>2</v>
      </c>
      <c r="E8" s="73">
        <v>3</v>
      </c>
      <c r="F8" s="73">
        <v>4</v>
      </c>
      <c r="G8" s="73">
        <v>5</v>
      </c>
      <c r="H8" s="73">
        <v>6</v>
      </c>
      <c r="I8" s="73">
        <v>7</v>
      </c>
      <c r="J8" s="73">
        <v>8</v>
      </c>
      <c r="K8" s="73">
        <v>9</v>
      </c>
      <c r="L8" s="73">
        <v>10</v>
      </c>
      <c r="M8" s="73">
        <v>11</v>
      </c>
      <c r="N8" s="73">
        <v>12</v>
      </c>
      <c r="O8" s="73">
        <v>13</v>
      </c>
      <c r="P8" s="73">
        <v>14</v>
      </c>
      <c r="Q8" s="73">
        <v>15</v>
      </c>
      <c r="R8" s="73">
        <v>16</v>
      </c>
      <c r="S8" s="73">
        <v>17</v>
      </c>
      <c r="T8" s="73">
        <v>18</v>
      </c>
      <c r="U8" s="73">
        <v>19</v>
      </c>
      <c r="V8" s="73">
        <v>20</v>
      </c>
      <c r="W8" s="73">
        <v>21</v>
      </c>
      <c r="X8" s="73">
        <v>22</v>
      </c>
      <c r="Y8" s="73">
        <v>23</v>
      </c>
      <c r="Z8" s="73">
        <v>24</v>
      </c>
      <c r="AA8" s="73">
        <v>25</v>
      </c>
      <c r="AB8" s="73">
        <v>26</v>
      </c>
      <c r="AC8" s="73">
        <v>27</v>
      </c>
    </row>
    <row r="9" spans="2:29" s="113" customFormat="1" hidden="1" x14ac:dyDescent="0.25">
      <c r="B9" s="121"/>
      <c r="C9" s="112"/>
      <c r="D9" s="112"/>
      <c r="E9" s="112"/>
      <c r="F9" s="112"/>
      <c r="G9" s="112"/>
      <c r="H9" s="112"/>
      <c r="I9" s="112"/>
      <c r="J9" s="120"/>
      <c r="K9" s="120"/>
      <c r="L9" s="112"/>
      <c r="M9" s="112"/>
      <c r="N9" s="112"/>
      <c r="O9" s="120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20"/>
    </row>
    <row r="10" spans="2:29" s="3" customFormat="1" ht="90" x14ac:dyDescent="0.25">
      <c r="B10" s="116"/>
      <c r="C10" s="180">
        <v>1</v>
      </c>
      <c r="D10" s="180" t="s">
        <v>203</v>
      </c>
      <c r="E10" s="180" t="s">
        <v>204</v>
      </c>
      <c r="F10" s="180" t="s">
        <v>205</v>
      </c>
      <c r="G10" s="180" t="s">
        <v>206</v>
      </c>
      <c r="H10" s="180" t="s">
        <v>207</v>
      </c>
      <c r="I10" s="180" t="s">
        <v>208</v>
      </c>
      <c r="J10" s="180" t="s">
        <v>209</v>
      </c>
      <c r="K10" s="180">
        <v>1.516</v>
      </c>
      <c r="L10" s="180" t="s">
        <v>210</v>
      </c>
      <c r="M10" s="180"/>
      <c r="N10" s="180"/>
      <c r="O10" s="180">
        <v>0</v>
      </c>
      <c r="P10" s="180">
        <v>0</v>
      </c>
      <c r="Q10" s="180">
        <v>0</v>
      </c>
      <c r="R10" s="180">
        <v>0</v>
      </c>
      <c r="S10" s="180">
        <v>0</v>
      </c>
      <c r="T10" s="180">
        <v>0</v>
      </c>
      <c r="U10" s="180">
        <v>0</v>
      </c>
      <c r="V10" s="180">
        <v>0</v>
      </c>
      <c r="W10" s="180">
        <v>0</v>
      </c>
      <c r="X10" s="180">
        <v>187</v>
      </c>
      <c r="Y10" s="180"/>
      <c r="Z10" s="180" t="s">
        <v>211</v>
      </c>
      <c r="AA10" s="180" t="s">
        <v>212</v>
      </c>
      <c r="AB10" s="180" t="s">
        <v>213</v>
      </c>
      <c r="AC10" s="180">
        <v>0</v>
      </c>
    </row>
    <row r="11" spans="2:29" s="3" customFormat="1" ht="120" x14ac:dyDescent="0.25">
      <c r="B11" s="116"/>
      <c r="C11" s="180">
        <v>2</v>
      </c>
      <c r="D11" s="180" t="s">
        <v>214</v>
      </c>
      <c r="E11" s="180" t="s">
        <v>204</v>
      </c>
      <c r="F11" s="180" t="s">
        <v>215</v>
      </c>
      <c r="G11" s="180" t="s">
        <v>206</v>
      </c>
      <c r="H11" s="180" t="s">
        <v>216</v>
      </c>
      <c r="I11" s="180" t="s">
        <v>217</v>
      </c>
      <c r="J11" s="180" t="s">
        <v>209</v>
      </c>
      <c r="K11" s="180">
        <v>2.2160000000000002</v>
      </c>
      <c r="L11" s="180" t="s">
        <v>218</v>
      </c>
      <c r="M11" s="180"/>
      <c r="N11" s="180"/>
      <c r="O11" s="180">
        <v>110</v>
      </c>
      <c r="P11" s="180">
        <v>0</v>
      </c>
      <c r="Q11" s="180">
        <v>0</v>
      </c>
      <c r="R11" s="180">
        <v>110</v>
      </c>
      <c r="S11" s="180">
        <v>0</v>
      </c>
      <c r="T11" s="180">
        <v>0</v>
      </c>
      <c r="U11" s="180">
        <v>110</v>
      </c>
      <c r="V11" s="180">
        <v>0</v>
      </c>
      <c r="W11" s="180">
        <v>0</v>
      </c>
      <c r="X11" s="180">
        <v>189</v>
      </c>
      <c r="Y11" s="180"/>
      <c r="Z11" s="180" t="s">
        <v>219</v>
      </c>
      <c r="AA11" s="180" t="s">
        <v>220</v>
      </c>
      <c r="AB11" s="180" t="s">
        <v>221</v>
      </c>
      <c r="AC11" s="180">
        <v>1</v>
      </c>
    </row>
    <row r="12" spans="2:29" s="3" customFormat="1" ht="150" x14ac:dyDescent="0.25">
      <c r="B12" s="116"/>
      <c r="C12" s="180">
        <v>3</v>
      </c>
      <c r="D12" s="180" t="s">
        <v>222</v>
      </c>
      <c r="E12" s="180" t="s">
        <v>204</v>
      </c>
      <c r="F12" s="180" t="s">
        <v>223</v>
      </c>
      <c r="G12" s="180" t="s">
        <v>206</v>
      </c>
      <c r="H12" s="180" t="s">
        <v>224</v>
      </c>
      <c r="I12" s="180" t="s">
        <v>225</v>
      </c>
      <c r="J12" s="180" t="s">
        <v>209</v>
      </c>
      <c r="K12" s="180">
        <v>1.3</v>
      </c>
      <c r="L12" s="180" t="s">
        <v>226</v>
      </c>
      <c r="M12" s="180"/>
      <c r="N12" s="180"/>
      <c r="O12" s="180">
        <v>10</v>
      </c>
      <c r="P12" s="180">
        <v>0</v>
      </c>
      <c r="Q12" s="180">
        <v>0</v>
      </c>
      <c r="R12" s="180">
        <v>10</v>
      </c>
      <c r="S12" s="180">
        <v>0</v>
      </c>
      <c r="T12" s="180">
        <v>0</v>
      </c>
      <c r="U12" s="180">
        <v>10</v>
      </c>
      <c r="V12" s="180">
        <v>0</v>
      </c>
      <c r="W12" s="180">
        <v>0</v>
      </c>
      <c r="X12" s="180">
        <v>217</v>
      </c>
      <c r="Y12" s="180"/>
      <c r="Z12" s="180" t="s">
        <v>227</v>
      </c>
      <c r="AA12" s="180" t="s">
        <v>212</v>
      </c>
      <c r="AB12" s="180" t="s">
        <v>228</v>
      </c>
      <c r="AC12" s="180">
        <v>0</v>
      </c>
    </row>
    <row r="13" spans="2:29" ht="315" x14ac:dyDescent="0.25">
      <c r="B13" s="118" t="s">
        <v>163</v>
      </c>
      <c r="C13" s="180">
        <v>4</v>
      </c>
      <c r="D13" s="180" t="s">
        <v>229</v>
      </c>
      <c r="E13" s="180" t="s">
        <v>204</v>
      </c>
      <c r="F13" s="180" t="s">
        <v>230</v>
      </c>
      <c r="G13" s="180" t="s">
        <v>231</v>
      </c>
      <c r="H13" s="180" t="s">
        <v>232</v>
      </c>
      <c r="I13" s="180" t="s">
        <v>233</v>
      </c>
      <c r="J13" s="180" t="s">
        <v>209</v>
      </c>
      <c r="K13" s="180">
        <v>0.81599999999999995</v>
      </c>
      <c r="L13" s="180" t="s">
        <v>234</v>
      </c>
      <c r="M13" s="180"/>
      <c r="N13" s="180"/>
      <c r="O13" s="180">
        <v>0</v>
      </c>
      <c r="P13" s="180">
        <v>0</v>
      </c>
      <c r="Q13" s="180">
        <v>0</v>
      </c>
      <c r="R13" s="180">
        <v>0</v>
      </c>
      <c r="S13" s="180">
        <v>0</v>
      </c>
      <c r="T13" s="180">
        <v>0</v>
      </c>
      <c r="U13" s="180">
        <v>0</v>
      </c>
      <c r="V13" s="180">
        <v>0</v>
      </c>
      <c r="W13" s="180">
        <v>0</v>
      </c>
      <c r="X13" s="180">
        <v>0</v>
      </c>
      <c r="Y13" s="180"/>
      <c r="Z13" s="180" t="s">
        <v>235</v>
      </c>
      <c r="AA13" s="180" t="s">
        <v>236</v>
      </c>
      <c r="AB13" s="180" t="s">
        <v>213</v>
      </c>
      <c r="AC13" s="180">
        <v>0</v>
      </c>
    </row>
    <row r="14" spans="2:29" ht="90" x14ac:dyDescent="0.25">
      <c r="B14" s="118" t="s">
        <v>163</v>
      </c>
      <c r="C14" s="180">
        <v>5</v>
      </c>
      <c r="D14" s="180" t="s">
        <v>237</v>
      </c>
      <c r="E14" s="180" t="s">
        <v>204</v>
      </c>
      <c r="F14" s="180" t="s">
        <v>238</v>
      </c>
      <c r="G14" s="180" t="s">
        <v>206</v>
      </c>
      <c r="H14" s="180" t="s">
        <v>239</v>
      </c>
      <c r="I14" s="180" t="s">
        <v>240</v>
      </c>
      <c r="J14" s="180" t="s">
        <v>209</v>
      </c>
      <c r="K14" s="180">
        <v>3.7160000000000002</v>
      </c>
      <c r="L14" s="180" t="s">
        <v>241</v>
      </c>
      <c r="M14" s="180"/>
      <c r="N14" s="180"/>
      <c r="O14" s="180">
        <v>16</v>
      </c>
      <c r="P14" s="180">
        <v>0</v>
      </c>
      <c r="Q14" s="180">
        <v>0</v>
      </c>
      <c r="R14" s="180">
        <v>15</v>
      </c>
      <c r="S14" s="180">
        <v>0</v>
      </c>
      <c r="T14" s="180">
        <v>0</v>
      </c>
      <c r="U14" s="180">
        <v>15</v>
      </c>
      <c r="V14" s="180">
        <v>0</v>
      </c>
      <c r="W14" s="180">
        <v>1</v>
      </c>
      <c r="X14" s="180">
        <v>1728</v>
      </c>
      <c r="Y14" s="180" t="s">
        <v>137</v>
      </c>
      <c r="Z14" s="180" t="s">
        <v>242</v>
      </c>
      <c r="AA14" s="180" t="s">
        <v>243</v>
      </c>
      <c r="AB14" s="180" t="s">
        <v>244</v>
      </c>
      <c r="AC14" s="180">
        <v>0</v>
      </c>
    </row>
    <row r="15" spans="2:29" ht="105" x14ac:dyDescent="0.25">
      <c r="B15" s="118" t="s">
        <v>163</v>
      </c>
      <c r="C15" s="180">
        <v>6</v>
      </c>
      <c r="D15" s="180" t="s">
        <v>245</v>
      </c>
      <c r="E15" s="180" t="s">
        <v>204</v>
      </c>
      <c r="F15" s="180" t="s">
        <v>246</v>
      </c>
      <c r="G15" s="180" t="s">
        <v>206</v>
      </c>
      <c r="H15" s="180" t="s">
        <v>247</v>
      </c>
      <c r="I15" s="180" t="s">
        <v>248</v>
      </c>
      <c r="J15" s="180" t="s">
        <v>209</v>
      </c>
      <c r="K15" s="180">
        <v>2.25</v>
      </c>
      <c r="L15" s="180" t="s">
        <v>249</v>
      </c>
      <c r="M15" s="180"/>
      <c r="N15" s="180"/>
      <c r="O15" s="180">
        <v>16</v>
      </c>
      <c r="P15" s="180">
        <v>0</v>
      </c>
      <c r="Q15" s="180">
        <v>0</v>
      </c>
      <c r="R15" s="180">
        <v>15</v>
      </c>
      <c r="S15" s="180">
        <v>0</v>
      </c>
      <c r="T15" s="180">
        <v>0</v>
      </c>
      <c r="U15" s="180">
        <v>15</v>
      </c>
      <c r="V15" s="180">
        <v>0</v>
      </c>
      <c r="W15" s="180">
        <v>1</v>
      </c>
      <c r="X15" s="180">
        <v>1889</v>
      </c>
      <c r="Y15" s="180" t="s">
        <v>137</v>
      </c>
      <c r="Z15" s="180" t="s">
        <v>250</v>
      </c>
      <c r="AA15" s="180" t="s">
        <v>243</v>
      </c>
      <c r="AB15" s="180" t="s">
        <v>244</v>
      </c>
      <c r="AC15" s="180">
        <v>0</v>
      </c>
    </row>
    <row r="16" spans="2:29" ht="120" x14ac:dyDescent="0.25">
      <c r="B16" s="118" t="s">
        <v>163</v>
      </c>
      <c r="C16" s="180">
        <v>7</v>
      </c>
      <c r="D16" s="180" t="s">
        <v>251</v>
      </c>
      <c r="E16" s="180" t="s">
        <v>204</v>
      </c>
      <c r="F16" s="180" t="s">
        <v>252</v>
      </c>
      <c r="G16" s="180" t="s">
        <v>206</v>
      </c>
      <c r="H16" s="180" t="s">
        <v>253</v>
      </c>
      <c r="I16" s="180" t="s">
        <v>254</v>
      </c>
      <c r="J16" s="180" t="s">
        <v>209</v>
      </c>
      <c r="K16" s="180">
        <v>0.88</v>
      </c>
      <c r="L16" s="180" t="s">
        <v>255</v>
      </c>
      <c r="M16" s="180"/>
      <c r="N16" s="180"/>
      <c r="O16" s="180">
        <v>75</v>
      </c>
      <c r="P16" s="180">
        <v>0</v>
      </c>
      <c r="Q16" s="180">
        <v>0</v>
      </c>
      <c r="R16" s="180">
        <v>75</v>
      </c>
      <c r="S16" s="180">
        <v>0</v>
      </c>
      <c r="T16" s="180">
        <v>0</v>
      </c>
      <c r="U16" s="180">
        <v>0</v>
      </c>
      <c r="V16" s="180">
        <v>75</v>
      </c>
      <c r="W16" s="180">
        <v>0</v>
      </c>
      <c r="X16" s="180">
        <v>1011</v>
      </c>
      <c r="Y16" s="180"/>
      <c r="Z16" s="180" t="s">
        <v>256</v>
      </c>
      <c r="AA16" s="180" t="s">
        <v>257</v>
      </c>
      <c r="AB16" s="180" t="s">
        <v>228</v>
      </c>
      <c r="AC16" s="180">
        <v>0</v>
      </c>
    </row>
    <row r="17" spans="2:29" ht="120" x14ac:dyDescent="0.25">
      <c r="B17" s="118" t="s">
        <v>163</v>
      </c>
      <c r="C17" s="180">
        <v>8</v>
      </c>
      <c r="D17" s="180" t="s">
        <v>251</v>
      </c>
      <c r="E17" s="180" t="s">
        <v>204</v>
      </c>
      <c r="F17" s="180" t="s">
        <v>252</v>
      </c>
      <c r="G17" s="180" t="s">
        <v>206</v>
      </c>
      <c r="H17" s="180" t="s">
        <v>258</v>
      </c>
      <c r="I17" s="180" t="s">
        <v>259</v>
      </c>
      <c r="J17" s="180" t="s">
        <v>209</v>
      </c>
      <c r="K17" s="180">
        <v>0.47</v>
      </c>
      <c r="L17" s="180" t="s">
        <v>255</v>
      </c>
      <c r="M17" s="180"/>
      <c r="N17" s="180"/>
      <c r="O17" s="180">
        <v>75</v>
      </c>
      <c r="P17" s="180">
        <v>0</v>
      </c>
      <c r="Q17" s="180">
        <v>0</v>
      </c>
      <c r="R17" s="180">
        <v>75</v>
      </c>
      <c r="S17" s="180">
        <v>0</v>
      </c>
      <c r="T17" s="180">
        <v>0</v>
      </c>
      <c r="U17" s="180">
        <v>0</v>
      </c>
      <c r="V17" s="180">
        <v>75</v>
      </c>
      <c r="W17" s="180">
        <v>0</v>
      </c>
      <c r="X17" s="180">
        <v>1042</v>
      </c>
      <c r="Y17" s="180"/>
      <c r="Z17" s="180" t="s">
        <v>256</v>
      </c>
      <c r="AA17" s="180" t="s">
        <v>257</v>
      </c>
      <c r="AB17" s="180" t="s">
        <v>228</v>
      </c>
      <c r="AC17" s="180">
        <v>0</v>
      </c>
    </row>
    <row r="18" spans="2:29" ht="90" x14ac:dyDescent="0.25">
      <c r="B18" s="118" t="s">
        <v>163</v>
      </c>
      <c r="C18" s="180">
        <v>9</v>
      </c>
      <c r="D18" s="180" t="s">
        <v>260</v>
      </c>
      <c r="E18" s="180" t="s">
        <v>204</v>
      </c>
      <c r="F18" s="180" t="s">
        <v>261</v>
      </c>
      <c r="G18" s="180" t="s">
        <v>262</v>
      </c>
      <c r="H18" s="180" t="s">
        <v>263</v>
      </c>
      <c r="I18" s="180" t="s">
        <v>264</v>
      </c>
      <c r="J18" s="180" t="s">
        <v>209</v>
      </c>
      <c r="K18" s="180">
        <v>0.25</v>
      </c>
      <c r="L18" s="180" t="s">
        <v>265</v>
      </c>
      <c r="M18" s="180"/>
      <c r="N18" s="180"/>
      <c r="O18" s="180">
        <v>34</v>
      </c>
      <c r="P18" s="180">
        <v>0</v>
      </c>
      <c r="Q18" s="180">
        <v>0</v>
      </c>
      <c r="R18" s="180">
        <v>34</v>
      </c>
      <c r="S18" s="180">
        <v>0</v>
      </c>
      <c r="T18" s="180">
        <v>0</v>
      </c>
      <c r="U18" s="180">
        <v>0</v>
      </c>
      <c r="V18" s="180">
        <v>34</v>
      </c>
      <c r="W18" s="180">
        <v>0</v>
      </c>
      <c r="X18" s="180">
        <v>210</v>
      </c>
      <c r="Y18" s="180"/>
      <c r="Z18" s="180" t="s">
        <v>266</v>
      </c>
      <c r="AA18" s="180" t="s">
        <v>236</v>
      </c>
      <c r="AB18" s="180" t="s">
        <v>267</v>
      </c>
      <c r="AC18" s="180">
        <v>0</v>
      </c>
    </row>
    <row r="19" spans="2:29" ht="285" x14ac:dyDescent="0.25">
      <c r="B19" s="118" t="s">
        <v>163</v>
      </c>
      <c r="C19" s="180">
        <v>10</v>
      </c>
      <c r="D19" s="180" t="s">
        <v>268</v>
      </c>
      <c r="E19" s="180" t="s">
        <v>204</v>
      </c>
      <c r="F19" s="180" t="s">
        <v>269</v>
      </c>
      <c r="G19" s="180" t="s">
        <v>206</v>
      </c>
      <c r="H19" s="180" t="s">
        <v>270</v>
      </c>
      <c r="I19" s="180" t="s">
        <v>271</v>
      </c>
      <c r="J19" s="180" t="s">
        <v>209</v>
      </c>
      <c r="K19" s="180">
        <v>1.97</v>
      </c>
      <c r="L19" s="180" t="s">
        <v>272</v>
      </c>
      <c r="M19" s="180"/>
      <c r="N19" s="180"/>
      <c r="O19" s="180">
        <v>30</v>
      </c>
      <c r="P19" s="180">
        <v>0</v>
      </c>
      <c r="Q19" s="180">
        <v>0</v>
      </c>
      <c r="R19" s="180">
        <v>30</v>
      </c>
      <c r="S19" s="180">
        <v>0</v>
      </c>
      <c r="T19" s="180">
        <v>0</v>
      </c>
      <c r="U19" s="180">
        <v>30</v>
      </c>
      <c r="V19" s="180">
        <v>0</v>
      </c>
      <c r="W19" s="180">
        <v>0</v>
      </c>
      <c r="X19" s="180">
        <v>745</v>
      </c>
      <c r="Y19" s="180"/>
      <c r="Z19" s="180" t="s">
        <v>273</v>
      </c>
      <c r="AA19" s="180" t="s">
        <v>274</v>
      </c>
      <c r="AB19" s="180" t="s">
        <v>244</v>
      </c>
      <c r="AC19" s="180">
        <v>0</v>
      </c>
    </row>
    <row r="20" spans="2:29" ht="120" x14ac:dyDescent="0.25">
      <c r="B20" s="118" t="s">
        <v>163</v>
      </c>
      <c r="C20" s="180">
        <v>11</v>
      </c>
      <c r="D20" s="180" t="s">
        <v>275</v>
      </c>
      <c r="E20" s="180" t="s">
        <v>204</v>
      </c>
      <c r="F20" s="180" t="s">
        <v>276</v>
      </c>
      <c r="G20" s="180" t="s">
        <v>206</v>
      </c>
      <c r="H20" s="180" t="s">
        <v>277</v>
      </c>
      <c r="I20" s="180" t="s">
        <v>278</v>
      </c>
      <c r="J20" s="180" t="s">
        <v>209</v>
      </c>
      <c r="K20" s="180">
        <v>2.6</v>
      </c>
      <c r="L20" s="180" t="s">
        <v>279</v>
      </c>
      <c r="M20" s="180"/>
      <c r="N20" s="180"/>
      <c r="O20" s="180">
        <v>0</v>
      </c>
      <c r="P20" s="180">
        <v>0</v>
      </c>
      <c r="Q20" s="180">
        <v>0</v>
      </c>
      <c r="R20" s="180">
        <v>0</v>
      </c>
      <c r="S20" s="180">
        <v>0</v>
      </c>
      <c r="T20" s="180">
        <v>0</v>
      </c>
      <c r="U20" s="180">
        <v>0</v>
      </c>
      <c r="V20" s="180">
        <v>0</v>
      </c>
      <c r="W20" s="180">
        <v>0</v>
      </c>
      <c r="X20" s="180">
        <v>0</v>
      </c>
      <c r="Y20" s="180"/>
      <c r="Z20" s="180" t="s">
        <v>280</v>
      </c>
      <c r="AA20" s="180" t="s">
        <v>281</v>
      </c>
      <c r="AB20" s="180" t="s">
        <v>244</v>
      </c>
      <c r="AC20" s="180">
        <v>1</v>
      </c>
    </row>
    <row r="21" spans="2:29" ht="195" x14ac:dyDescent="0.25">
      <c r="B21" s="118" t="s">
        <v>163</v>
      </c>
      <c r="C21" s="180">
        <v>12</v>
      </c>
      <c r="D21" s="180" t="s">
        <v>275</v>
      </c>
      <c r="E21" s="180" t="s">
        <v>204</v>
      </c>
      <c r="F21" s="180" t="s">
        <v>282</v>
      </c>
      <c r="G21" s="180" t="s">
        <v>206</v>
      </c>
      <c r="H21" s="180" t="s">
        <v>283</v>
      </c>
      <c r="I21" s="180" t="s">
        <v>284</v>
      </c>
      <c r="J21" s="180" t="s">
        <v>209</v>
      </c>
      <c r="K21" s="180">
        <v>2.0329999999999999</v>
      </c>
      <c r="L21" s="180" t="s">
        <v>285</v>
      </c>
      <c r="M21" s="180"/>
      <c r="N21" s="180"/>
      <c r="O21" s="180">
        <v>100</v>
      </c>
      <c r="P21" s="180">
        <v>0</v>
      </c>
      <c r="Q21" s="180">
        <v>0</v>
      </c>
      <c r="R21" s="180">
        <v>99</v>
      </c>
      <c r="S21" s="180">
        <v>0</v>
      </c>
      <c r="T21" s="180">
        <v>0</v>
      </c>
      <c r="U21" s="180">
        <v>0</v>
      </c>
      <c r="V21" s="180">
        <v>99</v>
      </c>
      <c r="W21" s="180">
        <v>1</v>
      </c>
      <c r="X21" s="180">
        <v>589</v>
      </c>
      <c r="Y21" s="180" t="s">
        <v>137</v>
      </c>
      <c r="Z21" s="180" t="s">
        <v>286</v>
      </c>
      <c r="AA21" s="180" t="s">
        <v>281</v>
      </c>
      <c r="AB21" s="180" t="s">
        <v>221</v>
      </c>
      <c r="AC21" s="180">
        <v>1</v>
      </c>
    </row>
    <row r="22" spans="2:29" ht="120" x14ac:dyDescent="0.25">
      <c r="B22" s="118" t="s">
        <v>163</v>
      </c>
      <c r="C22" s="180">
        <v>13</v>
      </c>
      <c r="D22" s="180" t="s">
        <v>287</v>
      </c>
      <c r="E22" s="180" t="s">
        <v>204</v>
      </c>
      <c r="F22" s="180" t="s">
        <v>288</v>
      </c>
      <c r="G22" s="180" t="s">
        <v>262</v>
      </c>
      <c r="H22" s="180" t="s">
        <v>289</v>
      </c>
      <c r="I22" s="180" t="s">
        <v>290</v>
      </c>
      <c r="J22" s="180" t="s">
        <v>209</v>
      </c>
      <c r="K22" s="180">
        <v>1.17</v>
      </c>
      <c r="L22" s="180" t="s">
        <v>291</v>
      </c>
      <c r="M22" s="180"/>
      <c r="N22" s="180"/>
      <c r="O22" s="180">
        <v>25</v>
      </c>
      <c r="P22" s="180">
        <v>0</v>
      </c>
      <c r="Q22" s="180">
        <v>0</v>
      </c>
      <c r="R22" s="180">
        <v>25</v>
      </c>
      <c r="S22" s="180">
        <v>0</v>
      </c>
      <c r="T22" s="180">
        <v>0</v>
      </c>
      <c r="U22" s="180">
        <v>0</v>
      </c>
      <c r="V22" s="180">
        <v>25</v>
      </c>
      <c r="W22" s="180">
        <v>0</v>
      </c>
      <c r="X22" s="180">
        <v>122</v>
      </c>
      <c r="Y22" s="180"/>
      <c r="Z22" s="180" t="s">
        <v>292</v>
      </c>
      <c r="AA22" s="180" t="s">
        <v>293</v>
      </c>
      <c r="AB22" s="180" t="s">
        <v>267</v>
      </c>
      <c r="AC22" s="180">
        <v>0</v>
      </c>
    </row>
    <row r="23" spans="2:29" ht="120" x14ac:dyDescent="0.25">
      <c r="B23" s="118" t="s">
        <v>163</v>
      </c>
      <c r="C23" s="180">
        <v>14</v>
      </c>
      <c r="D23" s="180" t="s">
        <v>251</v>
      </c>
      <c r="E23" s="180" t="s">
        <v>204</v>
      </c>
      <c r="F23" s="180" t="s">
        <v>294</v>
      </c>
      <c r="G23" s="180" t="s">
        <v>206</v>
      </c>
      <c r="H23" s="180" t="s">
        <v>295</v>
      </c>
      <c r="I23" s="180" t="s">
        <v>295</v>
      </c>
      <c r="J23" s="180" t="s">
        <v>209</v>
      </c>
      <c r="K23" s="180">
        <v>0</v>
      </c>
      <c r="L23" s="180" t="s">
        <v>296</v>
      </c>
      <c r="M23" s="180">
        <v>0</v>
      </c>
      <c r="N23" s="180">
        <v>0</v>
      </c>
      <c r="O23" s="180">
        <v>116</v>
      </c>
      <c r="P23" s="180">
        <v>0</v>
      </c>
      <c r="Q23" s="180">
        <v>0</v>
      </c>
      <c r="R23" s="180">
        <v>115</v>
      </c>
      <c r="S23" s="180">
        <v>0</v>
      </c>
      <c r="T23" s="180">
        <v>0</v>
      </c>
      <c r="U23" s="180">
        <v>0</v>
      </c>
      <c r="V23" s="180">
        <v>115</v>
      </c>
      <c r="W23" s="180">
        <v>1</v>
      </c>
      <c r="X23" s="180">
        <v>0</v>
      </c>
      <c r="Y23" s="180" t="s">
        <v>137</v>
      </c>
      <c r="Z23" s="180" t="s">
        <v>297</v>
      </c>
      <c r="AA23" s="180" t="s">
        <v>220</v>
      </c>
      <c r="AB23" s="180" t="s">
        <v>298</v>
      </c>
      <c r="AC23" s="180">
        <v>1</v>
      </c>
    </row>
    <row r="24" spans="2:29" ht="120" x14ac:dyDescent="0.25">
      <c r="B24" s="118" t="s">
        <v>163</v>
      </c>
      <c r="C24" s="180">
        <v>15</v>
      </c>
      <c r="D24" s="180" t="s">
        <v>299</v>
      </c>
      <c r="E24" s="180" t="s">
        <v>204</v>
      </c>
      <c r="F24" s="180" t="s">
        <v>300</v>
      </c>
      <c r="G24" s="180" t="s">
        <v>206</v>
      </c>
      <c r="H24" s="180" t="s">
        <v>301</v>
      </c>
      <c r="I24" s="180" t="s">
        <v>302</v>
      </c>
      <c r="J24" s="180" t="s">
        <v>209</v>
      </c>
      <c r="K24" s="180">
        <v>1.0660000000000001</v>
      </c>
      <c r="L24" s="180" t="s">
        <v>303</v>
      </c>
      <c r="M24" s="180">
        <v>0</v>
      </c>
      <c r="N24" s="180">
        <v>0</v>
      </c>
      <c r="O24" s="180">
        <v>10</v>
      </c>
      <c r="P24" s="180">
        <v>0</v>
      </c>
      <c r="Q24" s="180">
        <v>0</v>
      </c>
      <c r="R24" s="180">
        <v>10</v>
      </c>
      <c r="S24" s="180">
        <v>0</v>
      </c>
      <c r="T24" s="180">
        <v>0</v>
      </c>
      <c r="U24" s="180">
        <v>0</v>
      </c>
      <c r="V24" s="180">
        <v>10</v>
      </c>
      <c r="W24" s="180">
        <v>0</v>
      </c>
      <c r="X24" s="180">
        <v>318</v>
      </c>
      <c r="Y24" s="180"/>
      <c r="Z24" s="180" t="s">
        <v>304</v>
      </c>
      <c r="AA24" s="180" t="s">
        <v>305</v>
      </c>
      <c r="AB24" s="180" t="s">
        <v>267</v>
      </c>
      <c r="AC24" s="180">
        <v>0</v>
      </c>
    </row>
    <row r="25" spans="2:29" ht="180" x14ac:dyDescent="0.25">
      <c r="B25" s="118" t="s">
        <v>163</v>
      </c>
      <c r="C25" s="180">
        <v>16</v>
      </c>
      <c r="D25" s="180" t="s">
        <v>214</v>
      </c>
      <c r="E25" s="180" t="s">
        <v>204</v>
      </c>
      <c r="F25" s="180" t="s">
        <v>306</v>
      </c>
      <c r="G25" s="180" t="s">
        <v>206</v>
      </c>
      <c r="H25" s="180" t="s">
        <v>307</v>
      </c>
      <c r="I25" s="180" t="s">
        <v>308</v>
      </c>
      <c r="J25" s="180" t="s">
        <v>209</v>
      </c>
      <c r="K25" s="180">
        <v>2.8159999999999998</v>
      </c>
      <c r="L25" s="180" t="s">
        <v>309</v>
      </c>
      <c r="M25" s="180">
        <v>0</v>
      </c>
      <c r="N25" s="180">
        <v>0</v>
      </c>
      <c r="O25" s="180">
        <v>110</v>
      </c>
      <c r="P25" s="180">
        <v>0</v>
      </c>
      <c r="Q25" s="180">
        <v>0</v>
      </c>
      <c r="R25" s="180">
        <v>110</v>
      </c>
      <c r="S25" s="180">
        <v>0</v>
      </c>
      <c r="T25" s="180">
        <v>0</v>
      </c>
      <c r="U25" s="180">
        <v>0</v>
      </c>
      <c r="V25" s="180">
        <v>110</v>
      </c>
      <c r="W25" s="180">
        <v>0</v>
      </c>
      <c r="X25" s="180">
        <v>63</v>
      </c>
      <c r="Y25" s="180"/>
      <c r="Z25" s="180" t="s">
        <v>310</v>
      </c>
      <c r="AA25" s="180" t="s">
        <v>311</v>
      </c>
      <c r="AB25" s="180" t="s">
        <v>228</v>
      </c>
      <c r="AC25" s="180">
        <v>0</v>
      </c>
    </row>
    <row r="26" spans="2:29" ht="210" x14ac:dyDescent="0.25">
      <c r="B26" s="118" t="s">
        <v>163</v>
      </c>
      <c r="C26" s="180">
        <v>17</v>
      </c>
      <c r="D26" s="180" t="s">
        <v>268</v>
      </c>
      <c r="E26" s="180" t="s">
        <v>204</v>
      </c>
      <c r="F26" s="180" t="s">
        <v>312</v>
      </c>
      <c r="G26" s="180" t="s">
        <v>206</v>
      </c>
      <c r="H26" s="180" t="s">
        <v>313</v>
      </c>
      <c r="I26" s="180" t="s">
        <v>314</v>
      </c>
      <c r="J26" s="180" t="s">
        <v>209</v>
      </c>
      <c r="K26" s="180">
        <v>1.23</v>
      </c>
      <c r="L26" s="180" t="s">
        <v>315</v>
      </c>
      <c r="M26" s="180">
        <v>0</v>
      </c>
      <c r="N26" s="180">
        <v>0</v>
      </c>
      <c r="O26" s="180">
        <v>31</v>
      </c>
      <c r="P26" s="180">
        <v>0</v>
      </c>
      <c r="Q26" s="180">
        <v>0</v>
      </c>
      <c r="R26" s="180">
        <v>30</v>
      </c>
      <c r="S26" s="180">
        <v>0</v>
      </c>
      <c r="T26" s="180">
        <v>0</v>
      </c>
      <c r="U26" s="180">
        <v>0</v>
      </c>
      <c r="V26" s="180">
        <v>30</v>
      </c>
      <c r="W26" s="180">
        <v>1</v>
      </c>
      <c r="X26" s="180">
        <v>184</v>
      </c>
      <c r="Y26" s="180" t="s">
        <v>137</v>
      </c>
      <c r="Z26" s="180" t="s">
        <v>316</v>
      </c>
      <c r="AA26" s="180" t="s">
        <v>236</v>
      </c>
      <c r="AB26" s="180" t="s">
        <v>267</v>
      </c>
      <c r="AC26" s="180">
        <v>0</v>
      </c>
    </row>
    <row r="27" spans="2:29" ht="315" x14ac:dyDescent="0.25">
      <c r="B27" s="118" t="s">
        <v>163</v>
      </c>
      <c r="C27" s="180">
        <v>18</v>
      </c>
      <c r="D27" s="180" t="s">
        <v>317</v>
      </c>
      <c r="E27" s="180" t="s">
        <v>204</v>
      </c>
      <c r="F27" s="180" t="s">
        <v>318</v>
      </c>
      <c r="G27" s="180" t="s">
        <v>231</v>
      </c>
      <c r="H27" s="180" t="s">
        <v>319</v>
      </c>
      <c r="I27" s="180" t="s">
        <v>320</v>
      </c>
      <c r="J27" s="180" t="s">
        <v>209</v>
      </c>
      <c r="K27" s="180">
        <v>1.02</v>
      </c>
      <c r="L27" s="180" t="s">
        <v>234</v>
      </c>
      <c r="M27" s="180">
        <v>0</v>
      </c>
      <c r="N27" s="180">
        <v>0</v>
      </c>
      <c r="O27" s="180">
        <v>0</v>
      </c>
      <c r="P27" s="180">
        <v>0</v>
      </c>
      <c r="Q27" s="180">
        <v>0</v>
      </c>
      <c r="R27" s="180">
        <v>0</v>
      </c>
      <c r="S27" s="180">
        <v>0</v>
      </c>
      <c r="T27" s="180">
        <v>0</v>
      </c>
      <c r="U27" s="180">
        <v>0</v>
      </c>
      <c r="V27" s="180">
        <v>0</v>
      </c>
      <c r="W27" s="180">
        <v>0</v>
      </c>
      <c r="X27" s="180">
        <v>210</v>
      </c>
      <c r="Y27" s="180"/>
      <c r="Z27" s="180" t="s">
        <v>321</v>
      </c>
      <c r="AA27" s="180" t="s">
        <v>236</v>
      </c>
      <c r="AB27" s="180" t="s">
        <v>213</v>
      </c>
      <c r="AC27" s="180">
        <v>0</v>
      </c>
    </row>
    <row r="28" spans="2:29" ht="315" x14ac:dyDescent="0.25">
      <c r="B28" s="118" t="s">
        <v>163</v>
      </c>
      <c r="C28" s="180">
        <v>19</v>
      </c>
      <c r="D28" s="180" t="s">
        <v>251</v>
      </c>
      <c r="E28" s="180" t="s">
        <v>322</v>
      </c>
      <c r="F28" s="180" t="s">
        <v>323</v>
      </c>
      <c r="G28" s="180" t="s">
        <v>206</v>
      </c>
      <c r="H28" s="180" t="s">
        <v>324</v>
      </c>
      <c r="I28" s="180" t="s">
        <v>325</v>
      </c>
      <c r="J28" s="180" t="s">
        <v>209</v>
      </c>
      <c r="K28" s="180">
        <v>3</v>
      </c>
      <c r="L28" s="180" t="s">
        <v>326</v>
      </c>
      <c r="M28" s="180">
        <v>0</v>
      </c>
      <c r="N28" s="180">
        <v>0</v>
      </c>
      <c r="O28" s="180">
        <v>43</v>
      </c>
      <c r="P28" s="180">
        <v>0</v>
      </c>
      <c r="Q28" s="180">
        <v>0</v>
      </c>
      <c r="R28" s="180">
        <v>43</v>
      </c>
      <c r="S28" s="180">
        <v>0</v>
      </c>
      <c r="T28" s="180">
        <v>0</v>
      </c>
      <c r="U28" s="180">
        <v>0</v>
      </c>
      <c r="V28" s="180">
        <v>43</v>
      </c>
      <c r="W28" s="180">
        <v>0</v>
      </c>
      <c r="X28" s="180">
        <v>1120</v>
      </c>
      <c r="Y28" s="180"/>
      <c r="Z28" s="180" t="s">
        <v>327</v>
      </c>
      <c r="AA28" s="180" t="s">
        <v>281</v>
      </c>
      <c r="AB28" s="180" t="s">
        <v>213</v>
      </c>
      <c r="AC28" s="180">
        <v>1</v>
      </c>
    </row>
    <row r="29" spans="2:29" ht="405" x14ac:dyDescent="0.25">
      <c r="B29" s="118" t="s">
        <v>163</v>
      </c>
      <c r="C29" s="180">
        <v>20</v>
      </c>
      <c r="D29" s="180" t="s">
        <v>251</v>
      </c>
      <c r="E29" s="180" t="s">
        <v>322</v>
      </c>
      <c r="F29" s="180" t="s">
        <v>328</v>
      </c>
      <c r="G29" s="180" t="s">
        <v>206</v>
      </c>
      <c r="H29" s="180" t="s">
        <v>329</v>
      </c>
      <c r="I29" s="180" t="s">
        <v>330</v>
      </c>
      <c r="J29" s="180" t="s">
        <v>209</v>
      </c>
      <c r="K29" s="180">
        <v>4.63</v>
      </c>
      <c r="L29" s="180" t="s">
        <v>331</v>
      </c>
      <c r="M29" s="180">
        <v>0</v>
      </c>
      <c r="N29" s="180">
        <v>0</v>
      </c>
      <c r="O29" s="180">
        <v>28</v>
      </c>
      <c r="P29" s="180">
        <v>0</v>
      </c>
      <c r="Q29" s="180">
        <v>0</v>
      </c>
      <c r="R29" s="180">
        <v>28</v>
      </c>
      <c r="S29" s="180">
        <v>0</v>
      </c>
      <c r="T29" s="180">
        <v>0</v>
      </c>
      <c r="U29" s="180">
        <v>0</v>
      </c>
      <c r="V29" s="180">
        <v>28</v>
      </c>
      <c r="W29" s="180">
        <v>0</v>
      </c>
      <c r="X29" s="180">
        <v>256</v>
      </c>
      <c r="Y29" s="180"/>
      <c r="Z29" s="180" t="s">
        <v>332</v>
      </c>
      <c r="AA29" s="180" t="s">
        <v>281</v>
      </c>
      <c r="AB29" s="180" t="s">
        <v>221</v>
      </c>
      <c r="AC29" s="180">
        <v>1</v>
      </c>
    </row>
    <row r="30" spans="2:29" ht="105" x14ac:dyDescent="0.25">
      <c r="B30" s="118" t="s">
        <v>163</v>
      </c>
      <c r="C30" s="180">
        <v>21</v>
      </c>
      <c r="D30" s="180" t="s">
        <v>333</v>
      </c>
      <c r="E30" s="180" t="s">
        <v>204</v>
      </c>
      <c r="F30" s="180" t="s">
        <v>334</v>
      </c>
      <c r="G30" s="180" t="s">
        <v>231</v>
      </c>
      <c r="H30" s="180" t="s">
        <v>335</v>
      </c>
      <c r="I30" s="180" t="s">
        <v>336</v>
      </c>
      <c r="J30" s="180" t="s">
        <v>209</v>
      </c>
      <c r="K30" s="180">
        <v>0.48</v>
      </c>
      <c r="L30" s="180" t="s">
        <v>337</v>
      </c>
      <c r="M30" s="180">
        <v>0</v>
      </c>
      <c r="N30" s="180">
        <v>0</v>
      </c>
      <c r="O30" s="180">
        <v>8</v>
      </c>
      <c r="P30" s="180">
        <v>0</v>
      </c>
      <c r="Q30" s="180">
        <v>0</v>
      </c>
      <c r="R30" s="180">
        <v>8</v>
      </c>
      <c r="S30" s="180">
        <v>0</v>
      </c>
      <c r="T30" s="180">
        <v>0</v>
      </c>
      <c r="U30" s="180">
        <v>0</v>
      </c>
      <c r="V30" s="180">
        <v>8</v>
      </c>
      <c r="W30" s="180">
        <v>0</v>
      </c>
      <c r="X30" s="180">
        <v>1132</v>
      </c>
      <c r="Y30" s="180"/>
      <c r="Z30" s="180" t="s">
        <v>338</v>
      </c>
      <c r="AA30" s="180" t="s">
        <v>236</v>
      </c>
      <c r="AB30" s="180" t="s">
        <v>339</v>
      </c>
      <c r="AC30" s="180">
        <v>0</v>
      </c>
    </row>
    <row r="31" spans="2:29" ht="75" x14ac:dyDescent="0.25">
      <c r="B31" s="118" t="s">
        <v>163</v>
      </c>
      <c r="C31" s="180">
        <v>22</v>
      </c>
      <c r="D31" s="180" t="s">
        <v>229</v>
      </c>
      <c r="E31" s="180" t="s">
        <v>204</v>
      </c>
      <c r="F31" s="180" t="s">
        <v>340</v>
      </c>
      <c r="G31" s="180" t="s">
        <v>231</v>
      </c>
      <c r="H31" s="180" t="s">
        <v>341</v>
      </c>
      <c r="I31" s="180" t="s">
        <v>342</v>
      </c>
      <c r="J31" s="180" t="s">
        <v>209</v>
      </c>
      <c r="K31" s="180">
        <v>0.183</v>
      </c>
      <c r="L31" s="180" t="s">
        <v>343</v>
      </c>
      <c r="M31" s="180"/>
      <c r="N31" s="180"/>
      <c r="O31" s="180">
        <v>0</v>
      </c>
      <c r="P31" s="180">
        <v>0</v>
      </c>
      <c r="Q31" s="180">
        <v>0</v>
      </c>
      <c r="R31" s="180">
        <v>0</v>
      </c>
      <c r="S31" s="180">
        <v>0</v>
      </c>
      <c r="T31" s="180">
        <v>0</v>
      </c>
      <c r="U31" s="180">
        <v>0</v>
      </c>
      <c r="V31" s="180">
        <v>0</v>
      </c>
      <c r="W31" s="180">
        <v>0</v>
      </c>
      <c r="X31" s="180">
        <v>0</v>
      </c>
      <c r="Y31" s="180"/>
      <c r="Z31" s="180" t="s">
        <v>344</v>
      </c>
      <c r="AA31" s="180" t="s">
        <v>345</v>
      </c>
      <c r="AB31" s="180" t="s">
        <v>346</v>
      </c>
      <c r="AC31" s="180">
        <v>1</v>
      </c>
    </row>
    <row r="32" spans="2:29" ht="120" x14ac:dyDescent="0.25">
      <c r="B32" s="118" t="s">
        <v>163</v>
      </c>
      <c r="C32" s="180">
        <v>23</v>
      </c>
      <c r="D32" s="180" t="s">
        <v>287</v>
      </c>
      <c r="E32" s="180" t="s">
        <v>204</v>
      </c>
      <c r="F32" s="180" t="s">
        <v>288</v>
      </c>
      <c r="G32" s="180" t="s">
        <v>262</v>
      </c>
      <c r="H32" s="180" t="s">
        <v>347</v>
      </c>
      <c r="I32" s="180" t="s">
        <v>348</v>
      </c>
      <c r="J32" s="180" t="s">
        <v>209</v>
      </c>
      <c r="K32" s="180">
        <v>0.66600000000000004</v>
      </c>
      <c r="L32" s="180" t="s">
        <v>291</v>
      </c>
      <c r="M32" s="180"/>
      <c r="N32" s="180"/>
      <c r="O32" s="180">
        <v>20</v>
      </c>
      <c r="P32" s="180">
        <v>0</v>
      </c>
      <c r="Q32" s="180">
        <v>0</v>
      </c>
      <c r="R32" s="180">
        <v>20</v>
      </c>
      <c r="S32" s="180">
        <v>0</v>
      </c>
      <c r="T32" s="180">
        <v>0</v>
      </c>
      <c r="U32" s="180">
        <v>20</v>
      </c>
      <c r="V32" s="180">
        <v>0</v>
      </c>
      <c r="W32" s="180">
        <v>0</v>
      </c>
      <c r="X32" s="180">
        <v>280</v>
      </c>
      <c r="Y32" s="180"/>
      <c r="Z32" s="180" t="s">
        <v>349</v>
      </c>
      <c r="AA32" s="180" t="s">
        <v>350</v>
      </c>
      <c r="AB32" s="180" t="s">
        <v>228</v>
      </c>
      <c r="AC32" s="180">
        <v>0</v>
      </c>
    </row>
    <row r="33" spans="2:29" ht="120" x14ac:dyDescent="0.25">
      <c r="B33" s="118" t="s">
        <v>163</v>
      </c>
      <c r="C33" s="180">
        <v>24</v>
      </c>
      <c r="D33" s="180" t="s">
        <v>351</v>
      </c>
      <c r="E33" s="180" t="s">
        <v>204</v>
      </c>
      <c r="F33" s="180" t="s">
        <v>352</v>
      </c>
      <c r="G33" s="180" t="s">
        <v>353</v>
      </c>
      <c r="H33" s="180" t="s">
        <v>354</v>
      </c>
      <c r="I33" s="180" t="s">
        <v>355</v>
      </c>
      <c r="J33" s="180" t="s">
        <v>209</v>
      </c>
      <c r="K33" s="180">
        <v>0.11600000000000001</v>
      </c>
      <c r="L33" s="180" t="s">
        <v>356</v>
      </c>
      <c r="M33" s="180"/>
      <c r="N33" s="180"/>
      <c r="O33" s="180">
        <v>0</v>
      </c>
      <c r="P33" s="180">
        <v>0</v>
      </c>
      <c r="Q33" s="180">
        <v>0</v>
      </c>
      <c r="R33" s="180">
        <v>0</v>
      </c>
      <c r="S33" s="180">
        <v>0</v>
      </c>
      <c r="T33" s="180">
        <v>0</v>
      </c>
      <c r="U33" s="180">
        <v>0</v>
      </c>
      <c r="V33" s="180">
        <v>0</v>
      </c>
      <c r="W33" s="180">
        <v>0</v>
      </c>
      <c r="X33" s="180">
        <v>0</v>
      </c>
      <c r="Y33" s="180"/>
      <c r="Z33" s="180" t="s">
        <v>357</v>
      </c>
      <c r="AA33" s="180" t="s">
        <v>305</v>
      </c>
      <c r="AB33" s="180" t="s">
        <v>267</v>
      </c>
      <c r="AC33" s="180">
        <v>0</v>
      </c>
    </row>
    <row r="34" spans="2:29" ht="120" x14ac:dyDescent="0.25">
      <c r="B34" s="118" t="s">
        <v>163</v>
      </c>
      <c r="C34" s="180">
        <v>25</v>
      </c>
      <c r="D34" s="180" t="s">
        <v>351</v>
      </c>
      <c r="E34" s="180" t="s">
        <v>204</v>
      </c>
      <c r="F34" s="180" t="s">
        <v>358</v>
      </c>
      <c r="G34" s="180" t="s">
        <v>353</v>
      </c>
      <c r="H34" s="180" t="s">
        <v>359</v>
      </c>
      <c r="I34" s="180" t="s">
        <v>359</v>
      </c>
      <c r="J34" s="180" t="s">
        <v>209</v>
      </c>
      <c r="K34" s="180">
        <v>0</v>
      </c>
      <c r="L34" s="180" t="s">
        <v>360</v>
      </c>
      <c r="M34" s="180"/>
      <c r="N34" s="180"/>
      <c r="O34" s="180">
        <v>0</v>
      </c>
      <c r="P34" s="180">
        <v>0</v>
      </c>
      <c r="Q34" s="180">
        <v>0</v>
      </c>
      <c r="R34" s="180">
        <v>0</v>
      </c>
      <c r="S34" s="180">
        <v>0</v>
      </c>
      <c r="T34" s="180">
        <v>0</v>
      </c>
      <c r="U34" s="180">
        <v>0</v>
      </c>
      <c r="V34" s="180">
        <v>0</v>
      </c>
      <c r="W34" s="180">
        <v>0</v>
      </c>
      <c r="X34" s="180">
        <v>0</v>
      </c>
      <c r="Y34" s="180"/>
      <c r="Z34" s="180" t="s">
        <v>357</v>
      </c>
      <c r="AA34" s="180" t="s">
        <v>305</v>
      </c>
      <c r="AB34" s="180" t="s">
        <v>267</v>
      </c>
      <c r="AC34" s="180">
        <v>0</v>
      </c>
    </row>
    <row r="35" spans="2:29" ht="375" x14ac:dyDescent="0.25">
      <c r="B35" s="118" t="s">
        <v>163</v>
      </c>
      <c r="C35" s="180">
        <v>26</v>
      </c>
      <c r="D35" s="180" t="s">
        <v>351</v>
      </c>
      <c r="E35" s="180" t="s">
        <v>204</v>
      </c>
      <c r="F35" s="180" t="s">
        <v>358</v>
      </c>
      <c r="G35" s="180" t="s">
        <v>353</v>
      </c>
      <c r="H35" s="180" t="s">
        <v>361</v>
      </c>
      <c r="I35" s="180" t="s">
        <v>362</v>
      </c>
      <c r="J35" s="180" t="s">
        <v>209</v>
      </c>
      <c r="K35" s="180">
        <v>6.6000000000000003E-2</v>
      </c>
      <c r="L35" s="180" t="s">
        <v>363</v>
      </c>
      <c r="M35" s="180"/>
      <c r="N35" s="180"/>
      <c r="O35" s="180">
        <v>110</v>
      </c>
      <c r="P35" s="180">
        <v>0</v>
      </c>
      <c r="Q35" s="180">
        <v>0</v>
      </c>
      <c r="R35" s="180">
        <v>109</v>
      </c>
      <c r="S35" s="180">
        <v>0</v>
      </c>
      <c r="T35" s="180">
        <v>0</v>
      </c>
      <c r="U35" s="180">
        <v>0</v>
      </c>
      <c r="V35" s="180">
        <v>109</v>
      </c>
      <c r="W35" s="180">
        <v>1</v>
      </c>
      <c r="X35" s="180">
        <v>478</v>
      </c>
      <c r="Y35" s="180" t="s">
        <v>137</v>
      </c>
      <c r="Z35" s="180" t="s">
        <v>357</v>
      </c>
      <c r="AA35" s="180" t="s">
        <v>305</v>
      </c>
      <c r="AB35" s="180" t="s">
        <v>267</v>
      </c>
      <c r="AC35" s="180">
        <v>0</v>
      </c>
    </row>
    <row r="36" spans="2:29" ht="375" x14ac:dyDescent="0.25">
      <c r="B36" s="118" t="s">
        <v>163</v>
      </c>
      <c r="C36" s="180">
        <v>27</v>
      </c>
      <c r="D36" s="180" t="s">
        <v>351</v>
      </c>
      <c r="E36" s="180" t="s">
        <v>204</v>
      </c>
      <c r="F36" s="180" t="s">
        <v>358</v>
      </c>
      <c r="G36" s="180" t="s">
        <v>353</v>
      </c>
      <c r="H36" s="180" t="s">
        <v>364</v>
      </c>
      <c r="I36" s="180" t="s">
        <v>365</v>
      </c>
      <c r="J36" s="180" t="s">
        <v>209</v>
      </c>
      <c r="K36" s="180">
        <v>8.3000000000000004E-2</v>
      </c>
      <c r="L36" s="180" t="s">
        <v>363</v>
      </c>
      <c r="M36" s="180"/>
      <c r="N36" s="180"/>
      <c r="O36" s="180">
        <v>110</v>
      </c>
      <c r="P36" s="180">
        <v>0</v>
      </c>
      <c r="Q36" s="180">
        <v>0</v>
      </c>
      <c r="R36" s="180">
        <v>109</v>
      </c>
      <c r="S36" s="180">
        <v>0</v>
      </c>
      <c r="T36" s="180">
        <v>0</v>
      </c>
      <c r="U36" s="180">
        <v>0</v>
      </c>
      <c r="V36" s="180">
        <v>109</v>
      </c>
      <c r="W36" s="180">
        <v>1</v>
      </c>
      <c r="X36" s="180">
        <v>473</v>
      </c>
      <c r="Y36" s="180" t="s">
        <v>137</v>
      </c>
      <c r="Z36" s="180" t="s">
        <v>357</v>
      </c>
      <c r="AA36" s="180" t="s">
        <v>305</v>
      </c>
      <c r="AB36" s="180" t="s">
        <v>267</v>
      </c>
      <c r="AC36" s="180">
        <v>0</v>
      </c>
    </row>
    <row r="37" spans="2:29" ht="120" x14ac:dyDescent="0.25">
      <c r="B37" s="118" t="s">
        <v>163</v>
      </c>
      <c r="C37" s="180">
        <v>28</v>
      </c>
      <c r="D37" s="180" t="s">
        <v>351</v>
      </c>
      <c r="E37" s="180" t="s">
        <v>204</v>
      </c>
      <c r="F37" s="180" t="s">
        <v>358</v>
      </c>
      <c r="G37" s="180" t="s">
        <v>353</v>
      </c>
      <c r="H37" s="180" t="s">
        <v>366</v>
      </c>
      <c r="I37" s="180" t="s">
        <v>366</v>
      </c>
      <c r="J37" s="180" t="s">
        <v>209</v>
      </c>
      <c r="K37" s="180">
        <v>0</v>
      </c>
      <c r="L37" s="180" t="s">
        <v>360</v>
      </c>
      <c r="M37" s="180"/>
      <c r="N37" s="180"/>
      <c r="O37" s="180">
        <v>0</v>
      </c>
      <c r="P37" s="180">
        <v>0</v>
      </c>
      <c r="Q37" s="180">
        <v>0</v>
      </c>
      <c r="R37" s="180">
        <v>0</v>
      </c>
      <c r="S37" s="180">
        <v>0</v>
      </c>
      <c r="T37" s="180">
        <v>0</v>
      </c>
      <c r="U37" s="180">
        <v>0</v>
      </c>
      <c r="V37" s="180">
        <v>0</v>
      </c>
      <c r="W37" s="180">
        <v>0</v>
      </c>
      <c r="X37" s="180">
        <v>0</v>
      </c>
      <c r="Y37" s="180"/>
      <c r="Z37" s="180" t="s">
        <v>357</v>
      </c>
      <c r="AA37" s="180" t="s">
        <v>305</v>
      </c>
      <c r="AB37" s="180" t="s">
        <v>267</v>
      </c>
      <c r="AC37" s="180">
        <v>0</v>
      </c>
    </row>
    <row r="38" spans="2:29" ht="90" x14ac:dyDescent="0.25">
      <c r="B38" s="118" t="s">
        <v>163</v>
      </c>
      <c r="C38" s="180">
        <v>29</v>
      </c>
      <c r="D38" s="180" t="s">
        <v>367</v>
      </c>
      <c r="E38" s="180" t="s">
        <v>204</v>
      </c>
      <c r="F38" s="180" t="s">
        <v>352</v>
      </c>
      <c r="G38" s="180" t="s">
        <v>353</v>
      </c>
      <c r="H38" s="180" t="s">
        <v>368</v>
      </c>
      <c r="I38" s="180" t="s">
        <v>369</v>
      </c>
      <c r="J38" s="180" t="s">
        <v>209</v>
      </c>
      <c r="K38" s="180">
        <v>0.05</v>
      </c>
      <c r="L38" s="180" t="s">
        <v>356</v>
      </c>
      <c r="M38" s="180"/>
      <c r="N38" s="180"/>
      <c r="O38" s="180">
        <v>0</v>
      </c>
      <c r="P38" s="180">
        <v>0</v>
      </c>
      <c r="Q38" s="180">
        <v>0</v>
      </c>
      <c r="R38" s="180">
        <v>0</v>
      </c>
      <c r="S38" s="180">
        <v>0</v>
      </c>
      <c r="T38" s="180">
        <v>0</v>
      </c>
      <c r="U38" s="180">
        <v>0</v>
      </c>
      <c r="V38" s="180">
        <v>0</v>
      </c>
      <c r="W38" s="180">
        <v>0</v>
      </c>
      <c r="X38" s="180">
        <v>0</v>
      </c>
      <c r="Y38" s="180"/>
      <c r="Z38" s="180" t="s">
        <v>357</v>
      </c>
      <c r="AA38" s="180" t="s">
        <v>305</v>
      </c>
      <c r="AB38" s="180" t="s">
        <v>267</v>
      </c>
      <c r="AC38" s="180">
        <v>0</v>
      </c>
    </row>
    <row r="39" spans="2:29" ht="120" x14ac:dyDescent="0.25">
      <c r="B39" s="118" t="s">
        <v>163</v>
      </c>
      <c r="C39" s="180">
        <v>30</v>
      </c>
      <c r="D39" s="180" t="s">
        <v>351</v>
      </c>
      <c r="E39" s="180" t="s">
        <v>204</v>
      </c>
      <c r="F39" s="180" t="s">
        <v>352</v>
      </c>
      <c r="G39" s="180" t="s">
        <v>353</v>
      </c>
      <c r="H39" s="180" t="s">
        <v>370</v>
      </c>
      <c r="I39" s="180" t="s">
        <v>370</v>
      </c>
      <c r="J39" s="180" t="s">
        <v>209</v>
      </c>
      <c r="K39" s="180">
        <v>0</v>
      </c>
      <c r="L39" s="180" t="s">
        <v>356</v>
      </c>
      <c r="M39" s="180"/>
      <c r="N39" s="180"/>
      <c r="O39" s="180">
        <v>0</v>
      </c>
      <c r="P39" s="180">
        <v>0</v>
      </c>
      <c r="Q39" s="180">
        <v>0</v>
      </c>
      <c r="R39" s="180">
        <v>0</v>
      </c>
      <c r="S39" s="180">
        <v>0</v>
      </c>
      <c r="T39" s="180">
        <v>0</v>
      </c>
      <c r="U39" s="180">
        <v>0</v>
      </c>
      <c r="V39" s="180">
        <v>0</v>
      </c>
      <c r="W39" s="180">
        <v>0</v>
      </c>
      <c r="X39" s="180">
        <v>0</v>
      </c>
      <c r="Y39" s="180"/>
      <c r="Z39" s="180" t="s">
        <v>357</v>
      </c>
      <c r="AA39" s="180" t="s">
        <v>305</v>
      </c>
      <c r="AB39" s="180" t="s">
        <v>267</v>
      </c>
      <c r="AC39" s="180">
        <v>0</v>
      </c>
    </row>
    <row r="40" spans="2:29" ht="120" x14ac:dyDescent="0.25">
      <c r="B40" s="118" t="s">
        <v>163</v>
      </c>
      <c r="C40" s="180">
        <v>31</v>
      </c>
      <c r="D40" s="180" t="s">
        <v>351</v>
      </c>
      <c r="E40" s="180" t="s">
        <v>204</v>
      </c>
      <c r="F40" s="180" t="s">
        <v>352</v>
      </c>
      <c r="G40" s="180" t="s">
        <v>353</v>
      </c>
      <c r="H40" s="180" t="s">
        <v>371</v>
      </c>
      <c r="I40" s="180" t="s">
        <v>371</v>
      </c>
      <c r="J40" s="180" t="s">
        <v>209</v>
      </c>
      <c r="K40" s="180">
        <v>0</v>
      </c>
      <c r="L40" s="180" t="s">
        <v>356</v>
      </c>
      <c r="M40" s="180"/>
      <c r="N40" s="180"/>
      <c r="O40" s="180">
        <v>0</v>
      </c>
      <c r="P40" s="180">
        <v>0</v>
      </c>
      <c r="Q40" s="180">
        <v>0</v>
      </c>
      <c r="R40" s="180">
        <v>0</v>
      </c>
      <c r="S40" s="180">
        <v>0</v>
      </c>
      <c r="T40" s="180">
        <v>0</v>
      </c>
      <c r="U40" s="180">
        <v>0</v>
      </c>
      <c r="V40" s="180">
        <v>0</v>
      </c>
      <c r="W40" s="180">
        <v>0</v>
      </c>
      <c r="X40" s="180">
        <v>0</v>
      </c>
      <c r="Y40" s="180"/>
      <c r="Z40" s="180" t="s">
        <v>357</v>
      </c>
      <c r="AA40" s="180" t="s">
        <v>305</v>
      </c>
      <c r="AB40" s="180" t="s">
        <v>267</v>
      </c>
      <c r="AC40" s="180">
        <v>0</v>
      </c>
    </row>
    <row r="41" spans="2:29" ht="120" x14ac:dyDescent="0.25">
      <c r="B41" s="118" t="s">
        <v>163</v>
      </c>
      <c r="C41" s="180">
        <v>32</v>
      </c>
      <c r="D41" s="180" t="s">
        <v>351</v>
      </c>
      <c r="E41" s="180" t="s">
        <v>204</v>
      </c>
      <c r="F41" s="180" t="s">
        <v>372</v>
      </c>
      <c r="G41" s="180" t="s">
        <v>353</v>
      </c>
      <c r="H41" s="180" t="s">
        <v>373</v>
      </c>
      <c r="I41" s="180" t="s">
        <v>374</v>
      </c>
      <c r="J41" s="180" t="s">
        <v>209</v>
      </c>
      <c r="K41" s="180">
        <v>2.3159999999999998</v>
      </c>
      <c r="L41" s="180" t="s">
        <v>356</v>
      </c>
      <c r="M41" s="180"/>
      <c r="N41" s="180"/>
      <c r="O41" s="180">
        <v>0</v>
      </c>
      <c r="P41" s="180">
        <v>0</v>
      </c>
      <c r="Q41" s="180">
        <v>0</v>
      </c>
      <c r="R41" s="180">
        <v>0</v>
      </c>
      <c r="S41" s="180">
        <v>0</v>
      </c>
      <c r="T41" s="180">
        <v>0</v>
      </c>
      <c r="U41" s="180">
        <v>0</v>
      </c>
      <c r="V41" s="180">
        <v>0</v>
      </c>
      <c r="W41" s="180">
        <v>0</v>
      </c>
      <c r="X41" s="180">
        <v>0</v>
      </c>
      <c r="Y41" s="180"/>
      <c r="Z41" s="180" t="s">
        <v>357</v>
      </c>
      <c r="AA41" s="180" t="s">
        <v>305</v>
      </c>
      <c r="AB41" s="180" t="s">
        <v>267</v>
      </c>
      <c r="AC41" s="180">
        <v>0</v>
      </c>
    </row>
    <row r="42" spans="2:29" ht="120" x14ac:dyDescent="0.25">
      <c r="B42" s="118" t="s">
        <v>163</v>
      </c>
      <c r="C42" s="180">
        <v>33</v>
      </c>
      <c r="D42" s="180" t="s">
        <v>351</v>
      </c>
      <c r="E42" s="180" t="s">
        <v>204</v>
      </c>
      <c r="F42" s="180" t="s">
        <v>375</v>
      </c>
      <c r="G42" s="180" t="s">
        <v>353</v>
      </c>
      <c r="H42" s="180" t="s">
        <v>376</v>
      </c>
      <c r="I42" s="180" t="s">
        <v>377</v>
      </c>
      <c r="J42" s="180" t="s">
        <v>209</v>
      </c>
      <c r="K42" s="180">
        <v>3.3000000000000002E-2</v>
      </c>
      <c r="L42" s="180" t="s">
        <v>360</v>
      </c>
      <c r="M42" s="180"/>
      <c r="N42" s="180"/>
      <c r="O42" s="180">
        <v>0</v>
      </c>
      <c r="P42" s="180">
        <v>0</v>
      </c>
      <c r="Q42" s="180">
        <v>0</v>
      </c>
      <c r="R42" s="180">
        <v>0</v>
      </c>
      <c r="S42" s="180">
        <v>0</v>
      </c>
      <c r="T42" s="180">
        <v>0</v>
      </c>
      <c r="U42" s="180">
        <v>0</v>
      </c>
      <c r="V42" s="180">
        <v>0</v>
      </c>
      <c r="W42" s="180">
        <v>0</v>
      </c>
      <c r="X42" s="180">
        <v>0</v>
      </c>
      <c r="Y42" s="180"/>
      <c r="Z42" s="180" t="s">
        <v>357</v>
      </c>
      <c r="AA42" s="180" t="s">
        <v>305</v>
      </c>
      <c r="AB42" s="180" t="s">
        <v>267</v>
      </c>
      <c r="AC42" s="180">
        <v>0</v>
      </c>
    </row>
    <row r="43" spans="2:29" ht="120" x14ac:dyDescent="0.25">
      <c r="B43" s="118" t="s">
        <v>163</v>
      </c>
      <c r="C43" s="180">
        <v>34</v>
      </c>
      <c r="D43" s="180" t="s">
        <v>351</v>
      </c>
      <c r="E43" s="180" t="s">
        <v>204</v>
      </c>
      <c r="F43" s="180" t="s">
        <v>375</v>
      </c>
      <c r="G43" s="180" t="s">
        <v>353</v>
      </c>
      <c r="H43" s="180" t="s">
        <v>378</v>
      </c>
      <c r="I43" s="180" t="s">
        <v>379</v>
      </c>
      <c r="J43" s="180" t="s">
        <v>209</v>
      </c>
      <c r="K43" s="180">
        <v>0.1</v>
      </c>
      <c r="L43" s="180" t="s">
        <v>360</v>
      </c>
      <c r="M43" s="180"/>
      <c r="N43" s="180"/>
      <c r="O43" s="180">
        <v>0</v>
      </c>
      <c r="P43" s="180">
        <v>0</v>
      </c>
      <c r="Q43" s="180">
        <v>0</v>
      </c>
      <c r="R43" s="180">
        <v>0</v>
      </c>
      <c r="S43" s="180">
        <v>0</v>
      </c>
      <c r="T43" s="180">
        <v>0</v>
      </c>
      <c r="U43" s="180">
        <v>0</v>
      </c>
      <c r="V43" s="180">
        <v>0</v>
      </c>
      <c r="W43" s="180">
        <v>0</v>
      </c>
      <c r="X43" s="180">
        <v>0</v>
      </c>
      <c r="Y43" s="180"/>
      <c r="Z43" s="180" t="s">
        <v>357</v>
      </c>
      <c r="AA43" s="180" t="s">
        <v>305</v>
      </c>
      <c r="AB43" s="180" t="s">
        <v>267</v>
      </c>
      <c r="AC43" s="180">
        <v>0</v>
      </c>
    </row>
    <row r="44" spans="2:29" ht="120" x14ac:dyDescent="0.25">
      <c r="B44" s="118" t="s">
        <v>163</v>
      </c>
      <c r="C44" s="180">
        <v>35</v>
      </c>
      <c r="D44" s="180" t="s">
        <v>203</v>
      </c>
      <c r="E44" s="180" t="s">
        <v>380</v>
      </c>
      <c r="F44" s="180" t="s">
        <v>381</v>
      </c>
      <c r="G44" s="180" t="s">
        <v>206</v>
      </c>
      <c r="H44" s="180" t="s">
        <v>382</v>
      </c>
      <c r="I44" s="180" t="s">
        <v>383</v>
      </c>
      <c r="J44" s="180" t="s">
        <v>209</v>
      </c>
      <c r="K44" s="180">
        <v>0.33300000000000002</v>
      </c>
      <c r="L44" s="180" t="s">
        <v>384</v>
      </c>
      <c r="M44" s="180"/>
      <c r="N44" s="180"/>
      <c r="O44" s="180">
        <v>145</v>
      </c>
      <c r="P44" s="180">
        <v>0</v>
      </c>
      <c r="Q44" s="180">
        <v>0</v>
      </c>
      <c r="R44" s="180">
        <v>145</v>
      </c>
      <c r="S44" s="180">
        <v>0</v>
      </c>
      <c r="T44" s="180">
        <v>0</v>
      </c>
      <c r="U44" s="180">
        <v>0</v>
      </c>
      <c r="V44" s="180">
        <v>145</v>
      </c>
      <c r="W44" s="180">
        <v>0</v>
      </c>
      <c r="X44" s="180">
        <v>435</v>
      </c>
      <c r="Y44" s="180"/>
      <c r="Z44" s="180" t="s">
        <v>385</v>
      </c>
      <c r="AA44" s="180" t="s">
        <v>220</v>
      </c>
      <c r="AB44" s="180" t="s">
        <v>213</v>
      </c>
      <c r="AC44" s="180">
        <v>1</v>
      </c>
    </row>
    <row r="45" spans="2:29" ht="105" x14ac:dyDescent="0.25">
      <c r="B45" s="118" t="s">
        <v>163</v>
      </c>
      <c r="C45" s="180">
        <v>36</v>
      </c>
      <c r="D45" s="180" t="s">
        <v>203</v>
      </c>
      <c r="E45" s="180" t="s">
        <v>380</v>
      </c>
      <c r="F45" s="180" t="s">
        <v>386</v>
      </c>
      <c r="G45" s="180" t="s">
        <v>206</v>
      </c>
      <c r="H45" s="180" t="s">
        <v>387</v>
      </c>
      <c r="I45" s="180" t="s">
        <v>388</v>
      </c>
      <c r="J45" s="180" t="s">
        <v>209</v>
      </c>
      <c r="K45" s="180">
        <v>0.48</v>
      </c>
      <c r="L45" s="180" t="s">
        <v>389</v>
      </c>
      <c r="M45" s="180"/>
      <c r="N45" s="180"/>
      <c r="O45" s="180">
        <v>7</v>
      </c>
      <c r="P45" s="180">
        <v>0</v>
      </c>
      <c r="Q45" s="180">
        <v>0</v>
      </c>
      <c r="R45" s="180">
        <v>7</v>
      </c>
      <c r="S45" s="180">
        <v>0</v>
      </c>
      <c r="T45" s="180">
        <v>0</v>
      </c>
      <c r="U45" s="180">
        <v>0</v>
      </c>
      <c r="V45" s="180">
        <v>7</v>
      </c>
      <c r="W45" s="180">
        <v>0</v>
      </c>
      <c r="X45" s="180">
        <v>82</v>
      </c>
      <c r="Y45" s="180"/>
      <c r="Z45" s="180" t="s">
        <v>390</v>
      </c>
      <c r="AA45" s="180" t="s">
        <v>220</v>
      </c>
      <c r="AB45" s="180" t="s">
        <v>213</v>
      </c>
      <c r="AC45" s="180">
        <v>1</v>
      </c>
    </row>
    <row r="46" spans="2:29" ht="105" x14ac:dyDescent="0.25">
      <c r="B46" s="118" t="s">
        <v>163</v>
      </c>
      <c r="C46" s="180">
        <v>37</v>
      </c>
      <c r="D46" s="180" t="s">
        <v>251</v>
      </c>
      <c r="E46" s="180" t="s">
        <v>204</v>
      </c>
      <c r="F46" s="180" t="s">
        <v>391</v>
      </c>
      <c r="G46" s="180" t="s">
        <v>206</v>
      </c>
      <c r="H46" s="180" t="s">
        <v>392</v>
      </c>
      <c r="I46" s="180" t="s">
        <v>393</v>
      </c>
      <c r="J46" s="180" t="s">
        <v>209</v>
      </c>
      <c r="K46" s="180">
        <v>4.0330000000000004</v>
      </c>
      <c r="L46" s="180" t="s">
        <v>394</v>
      </c>
      <c r="M46" s="180"/>
      <c r="N46" s="180"/>
      <c r="O46" s="180">
        <v>34</v>
      </c>
      <c r="P46" s="180">
        <v>0</v>
      </c>
      <c r="Q46" s="180">
        <v>0</v>
      </c>
      <c r="R46" s="180">
        <v>34</v>
      </c>
      <c r="S46" s="180">
        <v>0</v>
      </c>
      <c r="T46" s="180">
        <v>0</v>
      </c>
      <c r="U46" s="180">
        <v>0</v>
      </c>
      <c r="V46" s="180">
        <v>34</v>
      </c>
      <c r="W46" s="180">
        <v>0</v>
      </c>
      <c r="X46" s="180">
        <v>171</v>
      </c>
      <c r="Y46" s="180"/>
      <c r="Z46" s="180" t="s">
        <v>395</v>
      </c>
      <c r="AA46" s="180" t="s">
        <v>281</v>
      </c>
      <c r="AB46" s="180" t="s">
        <v>213</v>
      </c>
      <c r="AC46" s="180">
        <v>1</v>
      </c>
    </row>
    <row r="47" spans="2:29" ht="90" x14ac:dyDescent="0.25">
      <c r="B47" s="118" t="s">
        <v>163</v>
      </c>
      <c r="C47" s="180">
        <v>38</v>
      </c>
      <c r="D47" s="180" t="s">
        <v>367</v>
      </c>
      <c r="E47" s="180" t="s">
        <v>204</v>
      </c>
      <c r="F47" s="180" t="s">
        <v>396</v>
      </c>
      <c r="G47" s="180" t="s">
        <v>206</v>
      </c>
      <c r="H47" s="180" t="s">
        <v>397</v>
      </c>
      <c r="I47" s="180" t="s">
        <v>398</v>
      </c>
      <c r="J47" s="180" t="s">
        <v>209</v>
      </c>
      <c r="K47" s="180">
        <v>2.73</v>
      </c>
      <c r="L47" s="180" t="s">
        <v>399</v>
      </c>
      <c r="M47" s="180"/>
      <c r="N47" s="180"/>
      <c r="O47" s="180">
        <v>38</v>
      </c>
      <c r="P47" s="180">
        <v>0</v>
      </c>
      <c r="Q47" s="180">
        <v>0</v>
      </c>
      <c r="R47" s="180">
        <v>38</v>
      </c>
      <c r="S47" s="180">
        <v>0</v>
      </c>
      <c r="T47" s="180">
        <v>0</v>
      </c>
      <c r="U47" s="180">
        <v>0</v>
      </c>
      <c r="V47" s="180">
        <v>38</v>
      </c>
      <c r="W47" s="180">
        <v>0</v>
      </c>
      <c r="X47" s="180">
        <v>457</v>
      </c>
      <c r="Y47" s="180"/>
      <c r="Z47" s="180" t="s">
        <v>400</v>
      </c>
      <c r="AA47" s="180" t="s">
        <v>401</v>
      </c>
      <c r="AB47" s="180" t="s">
        <v>402</v>
      </c>
      <c r="AC47" s="180">
        <v>0</v>
      </c>
    </row>
    <row r="48" spans="2:29" ht="105" x14ac:dyDescent="0.25">
      <c r="B48" s="118" t="s">
        <v>163</v>
      </c>
      <c r="C48" s="180">
        <v>39</v>
      </c>
      <c r="D48" s="180" t="s">
        <v>251</v>
      </c>
      <c r="E48" s="180" t="s">
        <v>204</v>
      </c>
      <c r="F48" s="180" t="s">
        <v>403</v>
      </c>
      <c r="G48" s="180" t="s">
        <v>206</v>
      </c>
      <c r="H48" s="180" t="s">
        <v>404</v>
      </c>
      <c r="I48" s="180" t="s">
        <v>405</v>
      </c>
      <c r="J48" s="180" t="s">
        <v>209</v>
      </c>
      <c r="K48" s="180">
        <v>3.78</v>
      </c>
      <c r="L48" s="180" t="s">
        <v>406</v>
      </c>
      <c r="M48" s="180"/>
      <c r="N48" s="180"/>
      <c r="O48" s="180">
        <v>34</v>
      </c>
      <c r="P48" s="180">
        <v>0</v>
      </c>
      <c r="Q48" s="180">
        <v>0</v>
      </c>
      <c r="R48" s="180">
        <v>34</v>
      </c>
      <c r="S48" s="180">
        <v>0</v>
      </c>
      <c r="T48" s="180">
        <v>0</v>
      </c>
      <c r="U48" s="180">
        <v>0</v>
      </c>
      <c r="V48" s="180">
        <v>34</v>
      </c>
      <c r="W48" s="180">
        <v>0</v>
      </c>
      <c r="X48" s="180">
        <v>138</v>
      </c>
      <c r="Y48" s="180"/>
      <c r="Z48" s="180" t="s">
        <v>407</v>
      </c>
      <c r="AA48" s="180" t="s">
        <v>281</v>
      </c>
      <c r="AB48" s="180" t="s">
        <v>213</v>
      </c>
      <c r="AC48" s="180">
        <v>1</v>
      </c>
    </row>
    <row r="49" spans="2:29" ht="120" x14ac:dyDescent="0.25">
      <c r="B49" s="118" t="s">
        <v>163</v>
      </c>
      <c r="C49" s="180">
        <v>40</v>
      </c>
      <c r="D49" s="180" t="s">
        <v>245</v>
      </c>
      <c r="E49" s="180" t="s">
        <v>380</v>
      </c>
      <c r="F49" s="180" t="s">
        <v>408</v>
      </c>
      <c r="G49" s="180" t="s">
        <v>231</v>
      </c>
      <c r="H49" s="180" t="s">
        <v>409</v>
      </c>
      <c r="I49" s="180" t="s">
        <v>410</v>
      </c>
      <c r="J49" s="180" t="s">
        <v>209</v>
      </c>
      <c r="K49" s="180">
        <v>0.9</v>
      </c>
      <c r="L49" s="180" t="s">
        <v>411</v>
      </c>
      <c r="M49" s="180"/>
      <c r="N49" s="180"/>
      <c r="O49" s="180">
        <v>20</v>
      </c>
      <c r="P49" s="180">
        <v>0</v>
      </c>
      <c r="Q49" s="180">
        <v>0</v>
      </c>
      <c r="R49" s="180">
        <v>20</v>
      </c>
      <c r="S49" s="180">
        <v>0</v>
      </c>
      <c r="T49" s="180">
        <v>0</v>
      </c>
      <c r="U49" s="180">
        <v>0</v>
      </c>
      <c r="V49" s="180">
        <v>20</v>
      </c>
      <c r="W49" s="180">
        <v>0</v>
      </c>
      <c r="X49" s="180">
        <v>98</v>
      </c>
      <c r="Y49" s="180"/>
      <c r="Z49" s="180" t="s">
        <v>412</v>
      </c>
      <c r="AA49" s="180" t="s">
        <v>413</v>
      </c>
      <c r="AB49" s="180" t="s">
        <v>244</v>
      </c>
      <c r="AC49" s="180">
        <v>0</v>
      </c>
    </row>
    <row r="50" spans="2:29" ht="225" x14ac:dyDescent="0.25">
      <c r="B50" s="118" t="s">
        <v>163</v>
      </c>
      <c r="C50" s="180">
        <v>41</v>
      </c>
      <c r="D50" s="180" t="s">
        <v>367</v>
      </c>
      <c r="E50" s="180" t="s">
        <v>204</v>
      </c>
      <c r="F50" s="180" t="s">
        <v>414</v>
      </c>
      <c r="G50" s="180" t="s">
        <v>353</v>
      </c>
      <c r="H50" s="180" t="s">
        <v>415</v>
      </c>
      <c r="I50" s="180" t="s">
        <v>416</v>
      </c>
      <c r="J50" s="180" t="s">
        <v>209</v>
      </c>
      <c r="K50" s="180">
        <v>0.8</v>
      </c>
      <c r="L50" s="180" t="s">
        <v>417</v>
      </c>
      <c r="M50" s="180"/>
      <c r="N50" s="180"/>
      <c r="O50" s="180">
        <v>47</v>
      </c>
      <c r="P50" s="180">
        <v>0</v>
      </c>
      <c r="Q50" s="180">
        <v>0</v>
      </c>
      <c r="R50" s="180">
        <v>47</v>
      </c>
      <c r="S50" s="180">
        <v>0</v>
      </c>
      <c r="T50" s="180">
        <v>0</v>
      </c>
      <c r="U50" s="180">
        <v>27</v>
      </c>
      <c r="V50" s="180">
        <v>20</v>
      </c>
      <c r="W50" s="180">
        <v>0</v>
      </c>
      <c r="X50" s="180">
        <v>324</v>
      </c>
      <c r="Y50" s="180"/>
      <c r="Z50" s="180" t="s">
        <v>418</v>
      </c>
      <c r="AA50" s="180" t="s">
        <v>281</v>
      </c>
      <c r="AB50" s="180" t="s">
        <v>267</v>
      </c>
      <c r="AC50" s="180">
        <v>1</v>
      </c>
    </row>
    <row r="51" spans="2:29" ht="360" x14ac:dyDescent="0.25">
      <c r="B51" s="118" t="s">
        <v>163</v>
      </c>
      <c r="C51" s="180">
        <v>42</v>
      </c>
      <c r="D51" s="180" t="s">
        <v>367</v>
      </c>
      <c r="E51" s="180" t="s">
        <v>204</v>
      </c>
      <c r="F51" s="180" t="s">
        <v>419</v>
      </c>
      <c r="G51" s="180" t="s">
        <v>231</v>
      </c>
      <c r="H51" s="180" t="s">
        <v>420</v>
      </c>
      <c r="I51" s="180" t="s">
        <v>421</v>
      </c>
      <c r="J51" s="180" t="s">
        <v>209</v>
      </c>
      <c r="K51" s="180">
        <v>0.05</v>
      </c>
      <c r="L51" s="180" t="s">
        <v>422</v>
      </c>
      <c r="M51" s="180"/>
      <c r="N51" s="180"/>
      <c r="O51" s="180">
        <v>972</v>
      </c>
      <c r="P51" s="180">
        <v>0</v>
      </c>
      <c r="Q51" s="180">
        <v>0</v>
      </c>
      <c r="R51" s="180">
        <v>972</v>
      </c>
      <c r="S51" s="180">
        <v>0</v>
      </c>
      <c r="T51" s="180">
        <v>0</v>
      </c>
      <c r="U51" s="180">
        <v>21</v>
      </c>
      <c r="V51" s="180">
        <v>951</v>
      </c>
      <c r="W51" s="180">
        <v>0</v>
      </c>
      <c r="X51" s="180">
        <v>458</v>
      </c>
      <c r="Y51" s="180"/>
      <c r="Z51" s="180" t="s">
        <v>423</v>
      </c>
      <c r="AA51" s="180" t="s">
        <v>274</v>
      </c>
      <c r="AB51" s="180" t="s">
        <v>213</v>
      </c>
      <c r="AC51" s="180">
        <v>0</v>
      </c>
    </row>
    <row r="52" spans="2:29" ht="105" x14ac:dyDescent="0.25">
      <c r="B52" s="118" t="s">
        <v>163</v>
      </c>
      <c r="C52" s="180">
        <v>43</v>
      </c>
      <c r="D52" s="180" t="s">
        <v>424</v>
      </c>
      <c r="E52" s="180" t="s">
        <v>204</v>
      </c>
      <c r="F52" s="180" t="s">
        <v>425</v>
      </c>
      <c r="G52" s="180" t="s">
        <v>262</v>
      </c>
      <c r="H52" s="180" t="s">
        <v>426</v>
      </c>
      <c r="I52" s="180" t="s">
        <v>427</v>
      </c>
      <c r="J52" s="180" t="s">
        <v>209</v>
      </c>
      <c r="K52" s="180">
        <v>0.25</v>
      </c>
      <c r="L52" s="180" t="s">
        <v>428</v>
      </c>
      <c r="M52" s="180"/>
      <c r="N52" s="180"/>
      <c r="O52" s="180">
        <v>102</v>
      </c>
      <c r="P52" s="180">
        <v>0</v>
      </c>
      <c r="Q52" s="180">
        <v>0</v>
      </c>
      <c r="R52" s="180">
        <v>102</v>
      </c>
      <c r="S52" s="180">
        <v>0</v>
      </c>
      <c r="T52" s="180">
        <v>0</v>
      </c>
      <c r="U52" s="180">
        <v>0</v>
      </c>
      <c r="V52" s="180">
        <v>102</v>
      </c>
      <c r="W52" s="180">
        <v>0</v>
      </c>
      <c r="X52" s="180">
        <v>186</v>
      </c>
      <c r="Y52" s="180"/>
      <c r="Z52" s="180" t="s">
        <v>429</v>
      </c>
      <c r="AA52" s="180" t="s">
        <v>430</v>
      </c>
      <c r="AB52" s="180" t="s">
        <v>267</v>
      </c>
      <c r="AC52" s="180">
        <v>0</v>
      </c>
    </row>
    <row r="53" spans="2:29" ht="165" x14ac:dyDescent="0.25">
      <c r="B53" s="118" t="s">
        <v>163</v>
      </c>
      <c r="C53" s="180">
        <v>44</v>
      </c>
      <c r="D53" s="180" t="s">
        <v>203</v>
      </c>
      <c r="E53" s="180" t="s">
        <v>380</v>
      </c>
      <c r="F53" s="180" t="s">
        <v>431</v>
      </c>
      <c r="G53" s="180" t="s">
        <v>206</v>
      </c>
      <c r="H53" s="180" t="s">
        <v>432</v>
      </c>
      <c r="I53" s="180" t="s">
        <v>433</v>
      </c>
      <c r="J53" s="180" t="s">
        <v>209</v>
      </c>
      <c r="K53" s="180">
        <v>1.08</v>
      </c>
      <c r="L53" s="180" t="s">
        <v>434</v>
      </c>
      <c r="M53" s="180"/>
      <c r="N53" s="180"/>
      <c r="O53" s="180">
        <v>159</v>
      </c>
      <c r="P53" s="180">
        <v>0</v>
      </c>
      <c r="Q53" s="180">
        <v>0</v>
      </c>
      <c r="R53" s="180">
        <v>158</v>
      </c>
      <c r="S53" s="180">
        <v>0</v>
      </c>
      <c r="T53" s="180">
        <v>0</v>
      </c>
      <c r="U53" s="180">
        <v>0</v>
      </c>
      <c r="V53" s="180">
        <v>158</v>
      </c>
      <c r="W53" s="180">
        <v>1</v>
      </c>
      <c r="X53" s="180">
        <v>560</v>
      </c>
      <c r="Y53" s="180"/>
      <c r="Z53" s="180" t="s">
        <v>435</v>
      </c>
      <c r="AA53" s="180" t="s">
        <v>220</v>
      </c>
      <c r="AB53" s="180" t="s">
        <v>213</v>
      </c>
      <c r="AC53" s="180">
        <v>1</v>
      </c>
    </row>
    <row r="54" spans="2:29" ht="210" x14ac:dyDescent="0.25">
      <c r="B54" s="118" t="s">
        <v>163</v>
      </c>
      <c r="C54" s="180">
        <v>45</v>
      </c>
      <c r="D54" s="180" t="s">
        <v>436</v>
      </c>
      <c r="E54" s="180" t="s">
        <v>204</v>
      </c>
      <c r="F54" s="180" t="s">
        <v>437</v>
      </c>
      <c r="G54" s="180" t="s">
        <v>206</v>
      </c>
      <c r="H54" s="180" t="s">
        <v>438</v>
      </c>
      <c r="I54" s="180" t="s">
        <v>439</v>
      </c>
      <c r="J54" s="180" t="s">
        <v>209</v>
      </c>
      <c r="K54" s="180">
        <v>0.38</v>
      </c>
      <c r="L54" s="180" t="s">
        <v>440</v>
      </c>
      <c r="M54" s="180"/>
      <c r="N54" s="180"/>
      <c r="O54" s="180">
        <v>64</v>
      </c>
      <c r="P54" s="180">
        <v>0</v>
      </c>
      <c r="Q54" s="180">
        <v>0</v>
      </c>
      <c r="R54" s="180">
        <v>64</v>
      </c>
      <c r="S54" s="180">
        <v>0</v>
      </c>
      <c r="T54" s="180">
        <v>0</v>
      </c>
      <c r="U54" s="180">
        <v>0</v>
      </c>
      <c r="V54" s="180">
        <v>64</v>
      </c>
      <c r="W54" s="180">
        <v>0</v>
      </c>
      <c r="X54" s="180">
        <v>178</v>
      </c>
      <c r="Y54" s="180"/>
      <c r="Z54" s="180" t="s">
        <v>441</v>
      </c>
      <c r="AA54" s="180" t="s">
        <v>220</v>
      </c>
      <c r="AB54" s="180" t="s">
        <v>213</v>
      </c>
      <c r="AC54" s="180">
        <v>1</v>
      </c>
    </row>
    <row r="55" spans="2:29" ht="165" x14ac:dyDescent="0.25">
      <c r="B55" s="118" t="s">
        <v>163</v>
      </c>
      <c r="C55" s="180">
        <v>46</v>
      </c>
      <c r="D55" s="180" t="s">
        <v>442</v>
      </c>
      <c r="E55" s="180" t="s">
        <v>204</v>
      </c>
      <c r="F55" s="180" t="s">
        <v>443</v>
      </c>
      <c r="G55" s="180" t="s">
        <v>262</v>
      </c>
      <c r="H55" s="180" t="s">
        <v>444</v>
      </c>
      <c r="I55" s="180" t="s">
        <v>445</v>
      </c>
      <c r="J55" s="180" t="s">
        <v>209</v>
      </c>
      <c r="K55" s="180">
        <v>0.18</v>
      </c>
      <c r="L55" s="180" t="s">
        <v>446</v>
      </c>
      <c r="M55" s="180"/>
      <c r="N55" s="180"/>
      <c r="O55" s="180">
        <v>102</v>
      </c>
      <c r="P55" s="180">
        <v>0</v>
      </c>
      <c r="Q55" s="180">
        <v>0</v>
      </c>
      <c r="R55" s="180">
        <v>102</v>
      </c>
      <c r="S55" s="180">
        <v>0</v>
      </c>
      <c r="T55" s="180">
        <v>0</v>
      </c>
      <c r="U55" s="180">
        <v>0</v>
      </c>
      <c r="V55" s="180">
        <v>102</v>
      </c>
      <c r="W55" s="180">
        <v>0</v>
      </c>
      <c r="X55" s="180">
        <v>114</v>
      </c>
      <c r="Y55" s="180"/>
      <c r="Z55" s="180" t="s">
        <v>447</v>
      </c>
      <c r="AA55" s="180" t="s">
        <v>430</v>
      </c>
      <c r="AB55" s="180" t="s">
        <v>267</v>
      </c>
      <c r="AC55" s="180">
        <v>0</v>
      </c>
    </row>
    <row r="56" spans="2:29" ht="165" x14ac:dyDescent="0.25">
      <c r="B56" s="118" t="s">
        <v>163</v>
      </c>
      <c r="C56" s="180">
        <v>47</v>
      </c>
      <c r="D56" s="180" t="s">
        <v>203</v>
      </c>
      <c r="E56" s="180" t="s">
        <v>204</v>
      </c>
      <c r="F56" s="180" t="s">
        <v>448</v>
      </c>
      <c r="G56" s="180" t="s">
        <v>206</v>
      </c>
      <c r="H56" s="180" t="s">
        <v>449</v>
      </c>
      <c r="I56" s="180" t="s">
        <v>450</v>
      </c>
      <c r="J56" s="180" t="s">
        <v>209</v>
      </c>
      <c r="K56" s="180">
        <v>2.8</v>
      </c>
      <c r="L56" s="180" t="s">
        <v>451</v>
      </c>
      <c r="M56" s="180"/>
      <c r="N56" s="180"/>
      <c r="O56" s="180">
        <v>6</v>
      </c>
      <c r="P56" s="180">
        <v>0</v>
      </c>
      <c r="Q56" s="180">
        <v>0</v>
      </c>
      <c r="R56" s="180">
        <v>6</v>
      </c>
      <c r="S56" s="180">
        <v>0</v>
      </c>
      <c r="T56" s="180">
        <v>0</v>
      </c>
      <c r="U56" s="180">
        <v>6</v>
      </c>
      <c r="V56" s="180">
        <v>0</v>
      </c>
      <c r="W56" s="180">
        <v>0</v>
      </c>
      <c r="X56" s="180">
        <v>569</v>
      </c>
      <c r="Y56" s="180"/>
      <c r="Z56" s="180" t="s">
        <v>452</v>
      </c>
      <c r="AA56" s="180" t="s">
        <v>220</v>
      </c>
      <c r="AB56" s="180" t="s">
        <v>213</v>
      </c>
      <c r="AC56" s="180">
        <v>1</v>
      </c>
    </row>
    <row r="57" spans="2:29" ht="105" x14ac:dyDescent="0.25">
      <c r="B57" s="118" t="s">
        <v>163</v>
      </c>
      <c r="C57" s="180">
        <v>48</v>
      </c>
      <c r="D57" s="180" t="s">
        <v>367</v>
      </c>
      <c r="E57" s="180" t="s">
        <v>380</v>
      </c>
      <c r="F57" s="180" t="s">
        <v>453</v>
      </c>
      <c r="G57" s="180" t="s">
        <v>206</v>
      </c>
      <c r="H57" s="180" t="s">
        <v>454</v>
      </c>
      <c r="I57" s="180" t="s">
        <v>454</v>
      </c>
      <c r="J57" s="180" t="s">
        <v>209</v>
      </c>
      <c r="K57" s="180">
        <v>0</v>
      </c>
      <c r="L57" s="180" t="s">
        <v>455</v>
      </c>
      <c r="M57" s="180"/>
      <c r="N57" s="180"/>
      <c r="O57" s="180">
        <v>80</v>
      </c>
      <c r="P57" s="180">
        <v>0</v>
      </c>
      <c r="Q57" s="180">
        <v>0</v>
      </c>
      <c r="R57" s="180">
        <v>80</v>
      </c>
      <c r="S57" s="180">
        <v>0</v>
      </c>
      <c r="T57" s="180">
        <v>0</v>
      </c>
      <c r="U57" s="180">
        <v>0</v>
      </c>
      <c r="V57" s="180">
        <v>80</v>
      </c>
      <c r="W57" s="180">
        <v>0</v>
      </c>
      <c r="X57" s="180">
        <v>90</v>
      </c>
      <c r="Y57" s="180"/>
      <c r="Z57" s="180" t="s">
        <v>456</v>
      </c>
      <c r="AA57" s="180" t="s">
        <v>236</v>
      </c>
      <c r="AB57" s="180" t="s">
        <v>339</v>
      </c>
      <c r="AC57" s="180">
        <v>0</v>
      </c>
    </row>
    <row r="58" spans="2:29" ht="120" x14ac:dyDescent="0.25">
      <c r="B58" s="118" t="s">
        <v>163</v>
      </c>
      <c r="C58" s="180">
        <v>49</v>
      </c>
      <c r="D58" s="180" t="s">
        <v>268</v>
      </c>
      <c r="E58" s="180" t="s">
        <v>204</v>
      </c>
      <c r="F58" s="180" t="s">
        <v>457</v>
      </c>
      <c r="G58" s="180" t="s">
        <v>206</v>
      </c>
      <c r="H58" s="180" t="s">
        <v>458</v>
      </c>
      <c r="I58" s="180" t="s">
        <v>458</v>
      </c>
      <c r="J58" s="180" t="s">
        <v>209</v>
      </c>
      <c r="K58" s="180">
        <v>0</v>
      </c>
      <c r="L58" s="180" t="s">
        <v>459</v>
      </c>
      <c r="M58" s="180"/>
      <c r="N58" s="180"/>
      <c r="O58" s="180">
        <v>4</v>
      </c>
      <c r="P58" s="180">
        <v>0</v>
      </c>
      <c r="Q58" s="180">
        <v>0</v>
      </c>
      <c r="R58" s="180">
        <v>4</v>
      </c>
      <c r="S58" s="180">
        <v>0</v>
      </c>
      <c r="T58" s="180">
        <v>0</v>
      </c>
      <c r="U58" s="180">
        <v>4</v>
      </c>
      <c r="V58" s="180">
        <v>0</v>
      </c>
      <c r="W58" s="180">
        <v>0</v>
      </c>
      <c r="X58" s="180">
        <v>18</v>
      </c>
      <c r="Y58" s="180"/>
      <c r="Z58" s="180" t="s">
        <v>460</v>
      </c>
      <c r="AA58" s="180" t="s">
        <v>461</v>
      </c>
      <c r="AB58" s="180" t="s">
        <v>462</v>
      </c>
      <c r="AC58" s="180">
        <v>0</v>
      </c>
    </row>
    <row r="59" spans="2:29" ht="90" x14ac:dyDescent="0.25">
      <c r="B59" s="118" t="s">
        <v>163</v>
      </c>
      <c r="C59" s="180">
        <v>50</v>
      </c>
      <c r="D59" s="180" t="s">
        <v>237</v>
      </c>
      <c r="E59" s="180" t="s">
        <v>322</v>
      </c>
      <c r="F59" s="180" t="s">
        <v>463</v>
      </c>
      <c r="G59" s="180" t="s">
        <v>206</v>
      </c>
      <c r="H59" s="180" t="s">
        <v>464</v>
      </c>
      <c r="I59" s="180" t="s">
        <v>465</v>
      </c>
      <c r="J59" s="180" t="s">
        <v>209</v>
      </c>
      <c r="K59" s="180">
        <v>0.77</v>
      </c>
      <c r="L59" s="180" t="s">
        <v>466</v>
      </c>
      <c r="M59" s="180"/>
      <c r="N59" s="180"/>
      <c r="O59" s="180">
        <v>0</v>
      </c>
      <c r="P59" s="180">
        <v>0</v>
      </c>
      <c r="Q59" s="180">
        <v>0</v>
      </c>
      <c r="R59" s="180">
        <v>0</v>
      </c>
      <c r="S59" s="180">
        <v>0</v>
      </c>
      <c r="T59" s="180">
        <v>0</v>
      </c>
      <c r="U59" s="180">
        <v>0</v>
      </c>
      <c r="V59" s="180">
        <v>0</v>
      </c>
      <c r="W59" s="180">
        <v>0</v>
      </c>
      <c r="X59" s="180">
        <v>270</v>
      </c>
      <c r="Y59" s="180"/>
      <c r="Z59" s="180" t="s">
        <v>467</v>
      </c>
      <c r="AA59" s="180" t="s">
        <v>274</v>
      </c>
      <c r="AB59" s="180" t="s">
        <v>213</v>
      </c>
      <c r="AC59" s="180">
        <v>0</v>
      </c>
    </row>
    <row r="60" spans="2:29" ht="90" x14ac:dyDescent="0.25">
      <c r="B60" s="118" t="s">
        <v>163</v>
      </c>
      <c r="C60" s="180">
        <v>51</v>
      </c>
      <c r="D60" s="180" t="s">
        <v>203</v>
      </c>
      <c r="E60" s="180" t="s">
        <v>204</v>
      </c>
      <c r="F60" s="180" t="s">
        <v>468</v>
      </c>
      <c r="G60" s="180" t="s">
        <v>206</v>
      </c>
      <c r="H60" s="180" t="s">
        <v>469</v>
      </c>
      <c r="I60" s="180" t="s">
        <v>469</v>
      </c>
      <c r="J60" s="180" t="s">
        <v>209</v>
      </c>
      <c r="K60" s="180">
        <v>0</v>
      </c>
      <c r="L60" s="180" t="s">
        <v>470</v>
      </c>
      <c r="M60" s="180"/>
      <c r="N60" s="180"/>
      <c r="O60" s="180">
        <v>21</v>
      </c>
      <c r="P60" s="180">
        <v>0</v>
      </c>
      <c r="Q60" s="180">
        <v>0</v>
      </c>
      <c r="R60" s="180">
        <v>21</v>
      </c>
      <c r="S60" s="180">
        <v>0</v>
      </c>
      <c r="T60" s="180">
        <v>0</v>
      </c>
      <c r="U60" s="180">
        <v>0</v>
      </c>
      <c r="V60" s="180">
        <v>21</v>
      </c>
      <c r="W60" s="180">
        <v>0</v>
      </c>
      <c r="X60" s="180">
        <v>0</v>
      </c>
      <c r="Y60" s="180"/>
      <c r="Z60" s="180" t="s">
        <v>471</v>
      </c>
      <c r="AA60" s="180" t="s">
        <v>430</v>
      </c>
      <c r="AB60" s="180" t="s">
        <v>267</v>
      </c>
      <c r="AC60" s="180">
        <v>0</v>
      </c>
    </row>
    <row r="61" spans="2:29" ht="120" x14ac:dyDescent="0.25">
      <c r="B61" s="118" t="s">
        <v>163</v>
      </c>
      <c r="C61" s="180">
        <v>52</v>
      </c>
      <c r="D61" s="180" t="s">
        <v>214</v>
      </c>
      <c r="E61" s="180" t="s">
        <v>204</v>
      </c>
      <c r="F61" s="180" t="s">
        <v>472</v>
      </c>
      <c r="G61" s="180" t="s">
        <v>206</v>
      </c>
      <c r="H61" s="180" t="s">
        <v>473</v>
      </c>
      <c r="I61" s="180" t="s">
        <v>474</v>
      </c>
      <c r="J61" s="180" t="s">
        <v>209</v>
      </c>
      <c r="K61" s="180">
        <v>0.73</v>
      </c>
      <c r="L61" s="180" t="s">
        <v>475</v>
      </c>
      <c r="M61" s="180"/>
      <c r="N61" s="180"/>
      <c r="O61" s="180">
        <v>157</v>
      </c>
      <c r="P61" s="180">
        <v>0</v>
      </c>
      <c r="Q61" s="180">
        <v>0</v>
      </c>
      <c r="R61" s="180">
        <v>156</v>
      </c>
      <c r="S61" s="180">
        <v>0</v>
      </c>
      <c r="T61" s="180">
        <v>0</v>
      </c>
      <c r="U61" s="180">
        <v>0</v>
      </c>
      <c r="V61" s="180">
        <v>156</v>
      </c>
      <c r="W61" s="180">
        <v>1</v>
      </c>
      <c r="X61" s="180">
        <v>501</v>
      </c>
      <c r="Y61" s="180" t="s">
        <v>137</v>
      </c>
      <c r="Z61" s="180" t="s">
        <v>476</v>
      </c>
      <c r="AA61" s="180" t="s">
        <v>477</v>
      </c>
      <c r="AB61" s="180" t="s">
        <v>267</v>
      </c>
      <c r="AC61" s="180">
        <v>0</v>
      </c>
    </row>
    <row r="62" spans="2:29" ht="105" x14ac:dyDescent="0.25">
      <c r="B62" s="118" t="s">
        <v>163</v>
      </c>
      <c r="C62" s="180">
        <v>53</v>
      </c>
      <c r="D62" s="180" t="s">
        <v>478</v>
      </c>
      <c r="E62" s="180" t="s">
        <v>204</v>
      </c>
      <c r="F62" s="180" t="s">
        <v>479</v>
      </c>
      <c r="G62" s="180" t="s">
        <v>231</v>
      </c>
      <c r="H62" s="180" t="s">
        <v>480</v>
      </c>
      <c r="I62" s="180" t="s">
        <v>481</v>
      </c>
      <c r="J62" s="180" t="s">
        <v>209</v>
      </c>
      <c r="K62" s="180">
        <v>0.2</v>
      </c>
      <c r="L62" s="180" t="s">
        <v>482</v>
      </c>
      <c r="M62" s="180"/>
      <c r="N62" s="180"/>
      <c r="O62" s="180">
        <v>10</v>
      </c>
      <c r="P62" s="180">
        <v>0</v>
      </c>
      <c r="Q62" s="180">
        <v>0</v>
      </c>
      <c r="R62" s="180">
        <v>10</v>
      </c>
      <c r="S62" s="180">
        <v>0</v>
      </c>
      <c r="T62" s="180">
        <v>0</v>
      </c>
      <c r="U62" s="180">
        <v>0</v>
      </c>
      <c r="V62" s="180">
        <v>10</v>
      </c>
      <c r="W62" s="180">
        <v>0</v>
      </c>
      <c r="X62" s="180">
        <v>80</v>
      </c>
      <c r="Y62" s="180"/>
      <c r="Z62" s="180" t="s">
        <v>483</v>
      </c>
      <c r="AA62" s="180" t="s">
        <v>430</v>
      </c>
      <c r="AB62" s="180" t="s">
        <v>267</v>
      </c>
      <c r="AC62" s="180">
        <v>0</v>
      </c>
    </row>
    <row r="63" spans="2:29" ht="105" x14ac:dyDescent="0.25">
      <c r="B63" s="118" t="s">
        <v>163</v>
      </c>
      <c r="C63" s="180">
        <v>54</v>
      </c>
      <c r="D63" s="180" t="s">
        <v>478</v>
      </c>
      <c r="E63" s="180" t="s">
        <v>204</v>
      </c>
      <c r="F63" s="180" t="s">
        <v>484</v>
      </c>
      <c r="G63" s="180" t="s">
        <v>231</v>
      </c>
      <c r="H63" s="180" t="s">
        <v>480</v>
      </c>
      <c r="I63" s="180" t="s">
        <v>481</v>
      </c>
      <c r="J63" s="180" t="s">
        <v>209</v>
      </c>
      <c r="K63" s="180">
        <v>0.2</v>
      </c>
      <c r="L63" s="180" t="s">
        <v>485</v>
      </c>
      <c r="M63" s="180"/>
      <c r="N63" s="180"/>
      <c r="O63" s="180">
        <v>1</v>
      </c>
      <c r="P63" s="180">
        <v>0</v>
      </c>
      <c r="Q63" s="180">
        <v>0</v>
      </c>
      <c r="R63" s="180">
        <v>0</v>
      </c>
      <c r="S63" s="180">
        <v>0</v>
      </c>
      <c r="T63" s="180">
        <v>0</v>
      </c>
      <c r="U63" s="180">
        <v>0</v>
      </c>
      <c r="V63" s="180">
        <v>0</v>
      </c>
      <c r="W63" s="180">
        <v>1</v>
      </c>
      <c r="X63" s="180">
        <v>102</v>
      </c>
      <c r="Y63" s="180" t="s">
        <v>137</v>
      </c>
      <c r="Z63" s="180" t="s">
        <v>483</v>
      </c>
      <c r="AA63" s="180" t="s">
        <v>430</v>
      </c>
      <c r="AB63" s="180" t="s">
        <v>267</v>
      </c>
      <c r="AC63" s="180">
        <v>0</v>
      </c>
    </row>
    <row r="64" spans="2:29" ht="105" x14ac:dyDescent="0.25">
      <c r="B64" s="118" t="s">
        <v>163</v>
      </c>
      <c r="C64" s="180">
        <v>55</v>
      </c>
      <c r="D64" s="180" t="s">
        <v>486</v>
      </c>
      <c r="E64" s="180" t="s">
        <v>204</v>
      </c>
      <c r="F64" s="180" t="s">
        <v>487</v>
      </c>
      <c r="G64" s="180" t="s">
        <v>488</v>
      </c>
      <c r="H64" s="180" t="s">
        <v>489</v>
      </c>
      <c r="I64" s="180" t="s">
        <v>489</v>
      </c>
      <c r="J64" s="180" t="s">
        <v>209</v>
      </c>
      <c r="K64" s="180">
        <v>0</v>
      </c>
      <c r="L64" s="180" t="s">
        <v>487</v>
      </c>
      <c r="M64" s="180"/>
      <c r="N64" s="180"/>
      <c r="O64" s="180">
        <v>1</v>
      </c>
      <c r="P64" s="180">
        <v>0</v>
      </c>
      <c r="Q64" s="180">
        <v>0</v>
      </c>
      <c r="R64" s="180">
        <v>0</v>
      </c>
      <c r="S64" s="180">
        <v>0</v>
      </c>
      <c r="T64" s="180">
        <v>0</v>
      </c>
      <c r="U64" s="180">
        <v>0</v>
      </c>
      <c r="V64" s="180">
        <v>0</v>
      </c>
      <c r="W64" s="180">
        <v>1</v>
      </c>
      <c r="X64" s="180">
        <v>0</v>
      </c>
      <c r="Y64" s="180" t="s">
        <v>137</v>
      </c>
      <c r="Z64" s="180" t="s">
        <v>490</v>
      </c>
      <c r="AA64" s="180" t="s">
        <v>430</v>
      </c>
      <c r="AB64" s="180" t="s">
        <v>267</v>
      </c>
      <c r="AC64" s="180">
        <v>0</v>
      </c>
    </row>
    <row r="65" spans="2:29" ht="90" x14ac:dyDescent="0.25">
      <c r="B65" s="118" t="s">
        <v>163</v>
      </c>
      <c r="C65" s="180">
        <v>56</v>
      </c>
      <c r="D65" s="180" t="s">
        <v>203</v>
      </c>
      <c r="E65" s="180" t="s">
        <v>204</v>
      </c>
      <c r="F65" s="180" t="s">
        <v>491</v>
      </c>
      <c r="G65" s="180" t="s">
        <v>206</v>
      </c>
      <c r="H65" s="180" t="s">
        <v>492</v>
      </c>
      <c r="I65" s="180" t="s">
        <v>493</v>
      </c>
      <c r="J65" s="180" t="s">
        <v>209</v>
      </c>
      <c r="K65" s="180">
        <v>2.33</v>
      </c>
      <c r="L65" s="180" t="s">
        <v>494</v>
      </c>
      <c r="M65" s="180"/>
      <c r="N65" s="180"/>
      <c r="O65" s="180">
        <v>15</v>
      </c>
      <c r="P65" s="180">
        <v>0</v>
      </c>
      <c r="Q65" s="180">
        <v>0</v>
      </c>
      <c r="R65" s="180">
        <v>15</v>
      </c>
      <c r="S65" s="180">
        <v>0</v>
      </c>
      <c r="T65" s="180">
        <v>0</v>
      </c>
      <c r="U65" s="180">
        <v>0</v>
      </c>
      <c r="V65" s="180">
        <v>15</v>
      </c>
      <c r="W65" s="180">
        <v>0</v>
      </c>
      <c r="X65" s="180">
        <v>230</v>
      </c>
      <c r="Y65" s="180"/>
      <c r="Z65" s="180" t="s">
        <v>495</v>
      </c>
      <c r="AA65" s="180" t="s">
        <v>430</v>
      </c>
      <c r="AB65" s="180" t="s">
        <v>213</v>
      </c>
      <c r="AC65" s="180">
        <v>0</v>
      </c>
    </row>
    <row r="66" spans="2:29" ht="105" x14ac:dyDescent="0.25">
      <c r="B66" s="118" t="s">
        <v>163</v>
      </c>
      <c r="C66" s="180">
        <v>57</v>
      </c>
      <c r="D66" s="180" t="s">
        <v>496</v>
      </c>
      <c r="E66" s="180" t="s">
        <v>204</v>
      </c>
      <c r="F66" s="180" t="s">
        <v>497</v>
      </c>
      <c r="G66" s="180" t="s">
        <v>262</v>
      </c>
      <c r="H66" s="180" t="s">
        <v>498</v>
      </c>
      <c r="I66" s="180" t="s">
        <v>499</v>
      </c>
      <c r="J66" s="180" t="s">
        <v>209</v>
      </c>
      <c r="K66" s="180">
        <v>0.32</v>
      </c>
      <c r="L66" s="180" t="s">
        <v>500</v>
      </c>
      <c r="M66" s="180"/>
      <c r="N66" s="180"/>
      <c r="O66" s="180">
        <v>1</v>
      </c>
      <c r="P66" s="180">
        <v>0</v>
      </c>
      <c r="Q66" s="180">
        <v>0</v>
      </c>
      <c r="R66" s="180">
        <v>0</v>
      </c>
      <c r="S66" s="180">
        <v>0</v>
      </c>
      <c r="T66" s="180">
        <v>0</v>
      </c>
      <c r="U66" s="180">
        <v>0</v>
      </c>
      <c r="V66" s="180">
        <v>0</v>
      </c>
      <c r="W66" s="180">
        <v>1</v>
      </c>
      <c r="X66" s="180">
        <v>196</v>
      </c>
      <c r="Y66" s="180" t="s">
        <v>137</v>
      </c>
      <c r="Z66" s="180" t="s">
        <v>501</v>
      </c>
      <c r="AA66" s="180" t="s">
        <v>430</v>
      </c>
      <c r="AB66" s="180" t="s">
        <v>267</v>
      </c>
      <c r="AC66" s="180">
        <v>0</v>
      </c>
    </row>
    <row r="67" spans="2:29" ht="90" x14ac:dyDescent="0.25">
      <c r="B67" s="118" t="s">
        <v>163</v>
      </c>
      <c r="C67" s="180">
        <v>58</v>
      </c>
      <c r="D67" s="180" t="s">
        <v>502</v>
      </c>
      <c r="E67" s="180" t="s">
        <v>204</v>
      </c>
      <c r="F67" s="180" t="s">
        <v>503</v>
      </c>
      <c r="G67" s="180" t="s">
        <v>206</v>
      </c>
      <c r="H67" s="180" t="s">
        <v>504</v>
      </c>
      <c r="I67" s="180" t="s">
        <v>505</v>
      </c>
      <c r="J67" s="180" t="s">
        <v>209</v>
      </c>
      <c r="K67" s="180">
        <v>1.3</v>
      </c>
      <c r="L67" s="180" t="s">
        <v>506</v>
      </c>
      <c r="M67" s="180"/>
      <c r="N67" s="180"/>
      <c r="O67" s="180">
        <v>55</v>
      </c>
      <c r="P67" s="180">
        <v>0</v>
      </c>
      <c r="Q67" s="180">
        <v>0</v>
      </c>
      <c r="R67" s="180">
        <v>54</v>
      </c>
      <c r="S67" s="180">
        <v>0</v>
      </c>
      <c r="T67" s="180">
        <v>0</v>
      </c>
      <c r="U67" s="180">
        <v>0</v>
      </c>
      <c r="V67" s="180">
        <v>54</v>
      </c>
      <c r="W67" s="180">
        <v>1</v>
      </c>
      <c r="X67" s="180">
        <v>482</v>
      </c>
      <c r="Y67" s="180" t="s">
        <v>137</v>
      </c>
      <c r="Z67" s="180" t="s">
        <v>507</v>
      </c>
      <c r="AA67" s="180" t="s">
        <v>508</v>
      </c>
      <c r="AB67" s="180" t="s">
        <v>267</v>
      </c>
      <c r="AC67" s="180">
        <v>0</v>
      </c>
    </row>
    <row r="68" spans="2:29" ht="150" x14ac:dyDescent="0.25">
      <c r="B68" s="118" t="s">
        <v>163</v>
      </c>
      <c r="C68" s="180">
        <v>59</v>
      </c>
      <c r="D68" s="180" t="s">
        <v>367</v>
      </c>
      <c r="E68" s="180" t="s">
        <v>204</v>
      </c>
      <c r="F68" s="180" t="s">
        <v>509</v>
      </c>
      <c r="G68" s="180" t="s">
        <v>206</v>
      </c>
      <c r="H68" s="180" t="s">
        <v>510</v>
      </c>
      <c r="I68" s="180" t="s">
        <v>511</v>
      </c>
      <c r="J68" s="180" t="s">
        <v>209</v>
      </c>
      <c r="K68" s="180">
        <v>2</v>
      </c>
      <c r="L68" s="180" t="s">
        <v>226</v>
      </c>
      <c r="M68" s="180"/>
      <c r="N68" s="180"/>
      <c r="O68" s="180">
        <v>24</v>
      </c>
      <c r="P68" s="180">
        <v>0</v>
      </c>
      <c r="Q68" s="180">
        <v>0</v>
      </c>
      <c r="R68" s="180">
        <v>23</v>
      </c>
      <c r="S68" s="180">
        <v>0</v>
      </c>
      <c r="T68" s="180">
        <v>0</v>
      </c>
      <c r="U68" s="180">
        <v>0</v>
      </c>
      <c r="V68" s="180">
        <v>23</v>
      </c>
      <c r="W68" s="180">
        <v>1</v>
      </c>
      <c r="X68" s="180">
        <v>124</v>
      </c>
      <c r="Y68" s="180" t="s">
        <v>137</v>
      </c>
      <c r="Z68" s="180" t="s">
        <v>512</v>
      </c>
      <c r="AA68" s="180" t="s">
        <v>257</v>
      </c>
      <c r="AB68" s="180" t="s">
        <v>267</v>
      </c>
      <c r="AC68" s="180">
        <v>0</v>
      </c>
    </row>
    <row r="69" spans="2:29" ht="105" x14ac:dyDescent="0.25">
      <c r="B69" s="118" t="s">
        <v>163</v>
      </c>
      <c r="C69" s="180">
        <v>60</v>
      </c>
      <c r="D69" s="180" t="s">
        <v>496</v>
      </c>
      <c r="E69" s="180" t="s">
        <v>204</v>
      </c>
      <c r="F69" s="180" t="s">
        <v>497</v>
      </c>
      <c r="G69" s="180" t="s">
        <v>262</v>
      </c>
      <c r="H69" s="180" t="s">
        <v>513</v>
      </c>
      <c r="I69" s="180" t="s">
        <v>514</v>
      </c>
      <c r="J69" s="180" t="s">
        <v>209</v>
      </c>
      <c r="K69" s="180">
        <v>0.08</v>
      </c>
      <c r="L69" s="180" t="s">
        <v>500</v>
      </c>
      <c r="M69" s="180"/>
      <c r="N69" s="180"/>
      <c r="O69" s="180">
        <v>1</v>
      </c>
      <c r="P69" s="180">
        <v>0</v>
      </c>
      <c r="Q69" s="180">
        <v>0</v>
      </c>
      <c r="R69" s="180">
        <v>0</v>
      </c>
      <c r="S69" s="180">
        <v>0</v>
      </c>
      <c r="T69" s="180">
        <v>0</v>
      </c>
      <c r="U69" s="180">
        <v>0</v>
      </c>
      <c r="V69" s="180">
        <v>0</v>
      </c>
      <c r="W69" s="180">
        <v>1</v>
      </c>
      <c r="X69" s="180">
        <v>150</v>
      </c>
      <c r="Y69" s="180" t="s">
        <v>137</v>
      </c>
      <c r="Z69" s="180" t="s">
        <v>501</v>
      </c>
      <c r="AA69" s="180" t="s">
        <v>430</v>
      </c>
      <c r="AB69" s="180" t="s">
        <v>267</v>
      </c>
      <c r="AC69" s="180">
        <v>0</v>
      </c>
    </row>
    <row r="70" spans="2:29" ht="105" x14ac:dyDescent="0.25">
      <c r="B70" s="118" t="s">
        <v>163</v>
      </c>
      <c r="C70" s="180">
        <v>61</v>
      </c>
      <c r="D70" s="180" t="s">
        <v>333</v>
      </c>
      <c r="E70" s="180" t="s">
        <v>204</v>
      </c>
      <c r="F70" s="180" t="s">
        <v>515</v>
      </c>
      <c r="G70" s="180" t="s">
        <v>262</v>
      </c>
      <c r="H70" s="180" t="s">
        <v>516</v>
      </c>
      <c r="I70" s="180" t="s">
        <v>517</v>
      </c>
      <c r="J70" s="180" t="s">
        <v>209</v>
      </c>
      <c r="K70" s="180">
        <v>0.33</v>
      </c>
      <c r="L70" s="180" t="s">
        <v>518</v>
      </c>
      <c r="M70" s="180"/>
      <c r="N70" s="180"/>
      <c r="O70" s="180">
        <v>6</v>
      </c>
      <c r="P70" s="180">
        <v>0</v>
      </c>
      <c r="Q70" s="180">
        <v>0</v>
      </c>
      <c r="R70" s="180">
        <v>5</v>
      </c>
      <c r="S70" s="180">
        <v>0</v>
      </c>
      <c r="T70" s="180">
        <v>0</v>
      </c>
      <c r="U70" s="180">
        <v>0</v>
      </c>
      <c r="V70" s="180">
        <v>5</v>
      </c>
      <c r="W70" s="180">
        <v>1</v>
      </c>
      <c r="X70" s="180">
        <v>480</v>
      </c>
      <c r="Y70" s="180" t="s">
        <v>137</v>
      </c>
      <c r="Z70" s="180" t="s">
        <v>519</v>
      </c>
      <c r="AA70" s="180" t="s">
        <v>430</v>
      </c>
      <c r="AB70" s="180" t="s">
        <v>267</v>
      </c>
      <c r="AC70" s="180">
        <v>0</v>
      </c>
    </row>
    <row r="71" spans="2:29" ht="105" x14ac:dyDescent="0.25">
      <c r="B71" s="118" t="s">
        <v>163</v>
      </c>
      <c r="C71" s="180">
        <v>62</v>
      </c>
      <c r="D71" s="180" t="s">
        <v>333</v>
      </c>
      <c r="E71" s="180" t="s">
        <v>204</v>
      </c>
      <c r="F71" s="180" t="s">
        <v>520</v>
      </c>
      <c r="G71" s="180" t="s">
        <v>262</v>
      </c>
      <c r="H71" s="180" t="s">
        <v>521</v>
      </c>
      <c r="I71" s="180" t="s">
        <v>511</v>
      </c>
      <c r="J71" s="180" t="s">
        <v>209</v>
      </c>
      <c r="K71" s="180">
        <v>0.25</v>
      </c>
      <c r="L71" s="180" t="s">
        <v>265</v>
      </c>
      <c r="M71" s="180"/>
      <c r="N71" s="180"/>
      <c r="O71" s="180">
        <v>30</v>
      </c>
      <c r="P71" s="180">
        <v>0</v>
      </c>
      <c r="Q71" s="180">
        <v>0</v>
      </c>
      <c r="R71" s="180">
        <v>29</v>
      </c>
      <c r="S71" s="180">
        <v>0</v>
      </c>
      <c r="T71" s="180">
        <v>0</v>
      </c>
      <c r="U71" s="180">
        <v>0</v>
      </c>
      <c r="V71" s="180">
        <v>29</v>
      </c>
      <c r="W71" s="180">
        <v>1</v>
      </c>
      <c r="X71" s="180">
        <v>360</v>
      </c>
      <c r="Y71" s="180" t="s">
        <v>137</v>
      </c>
      <c r="Z71" s="180" t="s">
        <v>519</v>
      </c>
      <c r="AA71" s="180" t="s">
        <v>430</v>
      </c>
      <c r="AB71" s="180" t="s">
        <v>267</v>
      </c>
      <c r="AC71" s="180">
        <v>0</v>
      </c>
    </row>
    <row r="72" spans="2:29" ht="90" x14ac:dyDescent="0.25">
      <c r="B72" s="118" t="s">
        <v>163</v>
      </c>
      <c r="C72" s="180">
        <v>63</v>
      </c>
      <c r="D72" s="180" t="s">
        <v>496</v>
      </c>
      <c r="E72" s="180" t="s">
        <v>204</v>
      </c>
      <c r="F72" s="180" t="s">
        <v>522</v>
      </c>
      <c r="G72" s="180" t="s">
        <v>262</v>
      </c>
      <c r="H72" s="180" t="s">
        <v>523</v>
      </c>
      <c r="I72" s="180" t="s">
        <v>524</v>
      </c>
      <c r="J72" s="180" t="s">
        <v>209</v>
      </c>
      <c r="K72" s="180">
        <v>0.25</v>
      </c>
      <c r="L72" s="180" t="s">
        <v>291</v>
      </c>
      <c r="M72" s="180"/>
      <c r="N72" s="180"/>
      <c r="O72" s="180">
        <v>20</v>
      </c>
      <c r="P72" s="180">
        <v>0</v>
      </c>
      <c r="Q72" s="180">
        <v>0</v>
      </c>
      <c r="R72" s="180">
        <v>20</v>
      </c>
      <c r="S72" s="180">
        <v>0</v>
      </c>
      <c r="T72" s="180">
        <v>0</v>
      </c>
      <c r="U72" s="180">
        <v>0</v>
      </c>
      <c r="V72" s="180">
        <v>20</v>
      </c>
      <c r="W72" s="180">
        <v>0</v>
      </c>
      <c r="X72" s="180">
        <v>120</v>
      </c>
      <c r="Y72" s="180"/>
      <c r="Z72" s="180" t="s">
        <v>501</v>
      </c>
      <c r="AA72" s="180" t="s">
        <v>430</v>
      </c>
      <c r="AB72" s="180" t="s">
        <v>267</v>
      </c>
      <c r="AC72" s="180">
        <v>0</v>
      </c>
    </row>
    <row r="73" spans="2:29" ht="120" x14ac:dyDescent="0.25">
      <c r="B73" s="118" t="s">
        <v>163</v>
      </c>
      <c r="C73" s="180">
        <v>64</v>
      </c>
      <c r="D73" s="180" t="s">
        <v>525</v>
      </c>
      <c r="E73" s="180" t="s">
        <v>204</v>
      </c>
      <c r="F73" s="180" t="s">
        <v>526</v>
      </c>
      <c r="G73" s="180" t="s">
        <v>206</v>
      </c>
      <c r="H73" s="180" t="s">
        <v>527</v>
      </c>
      <c r="I73" s="180" t="s">
        <v>527</v>
      </c>
      <c r="J73" s="180" t="s">
        <v>209</v>
      </c>
      <c r="K73" s="180">
        <v>0</v>
      </c>
      <c r="L73" s="180" t="s">
        <v>528</v>
      </c>
      <c r="M73" s="180"/>
      <c r="N73" s="180"/>
      <c r="O73" s="180">
        <v>0</v>
      </c>
      <c r="P73" s="180">
        <v>0</v>
      </c>
      <c r="Q73" s="180">
        <v>0</v>
      </c>
      <c r="R73" s="180">
        <v>0</v>
      </c>
      <c r="S73" s="180">
        <v>0</v>
      </c>
      <c r="T73" s="180">
        <v>0</v>
      </c>
      <c r="U73" s="180">
        <v>0</v>
      </c>
      <c r="V73" s="180">
        <v>0</v>
      </c>
      <c r="W73" s="180">
        <v>0</v>
      </c>
      <c r="X73" s="180">
        <v>0</v>
      </c>
      <c r="Y73" s="180"/>
      <c r="Z73" s="180" t="s">
        <v>529</v>
      </c>
      <c r="AA73" s="180" t="s">
        <v>430</v>
      </c>
      <c r="AB73" s="180" t="s">
        <v>267</v>
      </c>
      <c r="AC73" s="180">
        <v>0</v>
      </c>
    </row>
    <row r="74" spans="2:29" ht="135" x14ac:dyDescent="0.25">
      <c r="B74" s="118" t="s">
        <v>163</v>
      </c>
      <c r="C74" s="180">
        <v>65</v>
      </c>
      <c r="D74" s="180" t="s">
        <v>530</v>
      </c>
      <c r="E74" s="180" t="s">
        <v>204</v>
      </c>
      <c r="F74" s="180" t="s">
        <v>531</v>
      </c>
      <c r="G74" s="180" t="s">
        <v>262</v>
      </c>
      <c r="H74" s="180" t="s">
        <v>532</v>
      </c>
      <c r="I74" s="180" t="s">
        <v>533</v>
      </c>
      <c r="J74" s="180" t="s">
        <v>209</v>
      </c>
      <c r="K74" s="180">
        <v>0.18</v>
      </c>
      <c r="L74" s="180" t="s">
        <v>534</v>
      </c>
      <c r="M74" s="180"/>
      <c r="N74" s="180"/>
      <c r="O74" s="180">
        <v>54</v>
      </c>
      <c r="P74" s="180">
        <v>0</v>
      </c>
      <c r="Q74" s="180">
        <v>0</v>
      </c>
      <c r="R74" s="180">
        <v>54</v>
      </c>
      <c r="S74" s="180">
        <v>0</v>
      </c>
      <c r="T74" s="180">
        <v>0</v>
      </c>
      <c r="U74" s="180">
        <v>0</v>
      </c>
      <c r="V74" s="180">
        <v>54</v>
      </c>
      <c r="W74" s="180">
        <v>0</v>
      </c>
      <c r="X74" s="180">
        <v>265</v>
      </c>
      <c r="Y74" s="180"/>
      <c r="Z74" s="180" t="s">
        <v>535</v>
      </c>
      <c r="AA74" s="180" t="s">
        <v>430</v>
      </c>
      <c r="AB74" s="180" t="s">
        <v>267</v>
      </c>
      <c r="AC74" s="180">
        <v>0</v>
      </c>
    </row>
    <row r="75" spans="2:29" ht="120" x14ac:dyDescent="0.25">
      <c r="B75" s="118" t="s">
        <v>163</v>
      </c>
      <c r="C75" s="180">
        <v>66</v>
      </c>
      <c r="D75" s="180" t="s">
        <v>536</v>
      </c>
      <c r="E75" s="180" t="s">
        <v>204</v>
      </c>
      <c r="F75" s="180" t="s">
        <v>537</v>
      </c>
      <c r="G75" s="180" t="s">
        <v>206</v>
      </c>
      <c r="H75" s="180" t="s">
        <v>538</v>
      </c>
      <c r="I75" s="180" t="s">
        <v>538</v>
      </c>
      <c r="J75" s="180" t="s">
        <v>209</v>
      </c>
      <c r="K75" s="180">
        <v>0</v>
      </c>
      <c r="L75" s="180" t="s">
        <v>539</v>
      </c>
      <c r="M75" s="180"/>
      <c r="N75" s="180"/>
      <c r="O75" s="180">
        <v>1</v>
      </c>
      <c r="P75" s="180">
        <v>0</v>
      </c>
      <c r="Q75" s="180">
        <v>0</v>
      </c>
      <c r="R75" s="180">
        <v>0</v>
      </c>
      <c r="S75" s="180">
        <v>0</v>
      </c>
      <c r="T75" s="180">
        <v>0</v>
      </c>
      <c r="U75" s="180">
        <v>0</v>
      </c>
      <c r="V75" s="180">
        <v>0</v>
      </c>
      <c r="W75" s="180">
        <v>1</v>
      </c>
      <c r="X75" s="180">
        <v>0</v>
      </c>
      <c r="Y75" s="180" t="s">
        <v>137</v>
      </c>
      <c r="Z75" s="180" t="s">
        <v>540</v>
      </c>
      <c r="AA75" s="180" t="s">
        <v>243</v>
      </c>
      <c r="AB75" s="180" t="s">
        <v>267</v>
      </c>
      <c r="AC75" s="180">
        <v>0</v>
      </c>
    </row>
    <row r="76" spans="2:29" ht="165" x14ac:dyDescent="0.25">
      <c r="B76" s="118" t="s">
        <v>163</v>
      </c>
      <c r="C76" s="180">
        <v>67</v>
      </c>
      <c r="D76" s="180" t="s">
        <v>442</v>
      </c>
      <c r="E76" s="180" t="s">
        <v>204</v>
      </c>
      <c r="F76" s="180" t="s">
        <v>541</v>
      </c>
      <c r="G76" s="180" t="s">
        <v>262</v>
      </c>
      <c r="H76" s="180" t="s">
        <v>542</v>
      </c>
      <c r="I76" s="180" t="s">
        <v>543</v>
      </c>
      <c r="J76" s="180" t="s">
        <v>209</v>
      </c>
      <c r="K76" s="180">
        <v>0.38</v>
      </c>
      <c r="L76" s="180" t="s">
        <v>544</v>
      </c>
      <c r="M76" s="180"/>
      <c r="N76" s="180"/>
      <c r="O76" s="180">
        <v>1</v>
      </c>
      <c r="P76" s="180">
        <v>0</v>
      </c>
      <c r="Q76" s="180">
        <v>0</v>
      </c>
      <c r="R76" s="180">
        <v>1</v>
      </c>
      <c r="S76" s="180">
        <v>0</v>
      </c>
      <c r="T76" s="180">
        <v>0</v>
      </c>
      <c r="U76" s="180">
        <v>1</v>
      </c>
      <c r="V76" s="180">
        <v>0</v>
      </c>
      <c r="W76" s="180">
        <v>0</v>
      </c>
      <c r="X76" s="180">
        <v>371</v>
      </c>
      <c r="Y76" s="180"/>
      <c r="Z76" s="180" t="s">
        <v>545</v>
      </c>
      <c r="AA76" s="180" t="s">
        <v>430</v>
      </c>
      <c r="AB76" s="180" t="s">
        <v>267</v>
      </c>
      <c r="AC76" s="180">
        <v>0</v>
      </c>
    </row>
    <row r="77" spans="2:29" ht="120" x14ac:dyDescent="0.25">
      <c r="B77" s="118" t="s">
        <v>163</v>
      </c>
      <c r="C77" s="180">
        <v>68</v>
      </c>
      <c r="D77" s="180" t="s">
        <v>317</v>
      </c>
      <c r="E77" s="180" t="s">
        <v>380</v>
      </c>
      <c r="F77" s="180" t="s">
        <v>546</v>
      </c>
      <c r="G77" s="180" t="s">
        <v>231</v>
      </c>
      <c r="H77" s="180" t="s">
        <v>547</v>
      </c>
      <c r="I77" s="180" t="s">
        <v>548</v>
      </c>
      <c r="J77" s="180" t="s">
        <v>209</v>
      </c>
      <c r="K77" s="180">
        <v>0.22</v>
      </c>
      <c r="L77" s="180" t="s">
        <v>549</v>
      </c>
      <c r="M77" s="180"/>
      <c r="N77" s="180"/>
      <c r="O77" s="180">
        <v>35</v>
      </c>
      <c r="P77" s="180">
        <v>0</v>
      </c>
      <c r="Q77" s="180">
        <v>0</v>
      </c>
      <c r="R77" s="180">
        <v>35</v>
      </c>
      <c r="S77" s="180">
        <v>0</v>
      </c>
      <c r="T77" s="180">
        <v>0</v>
      </c>
      <c r="U77" s="180">
        <v>0</v>
      </c>
      <c r="V77" s="180">
        <v>35</v>
      </c>
      <c r="W77" s="180">
        <v>0</v>
      </c>
      <c r="X77" s="180">
        <v>360</v>
      </c>
      <c r="Y77" s="180"/>
      <c r="Z77" s="180" t="s">
        <v>550</v>
      </c>
      <c r="AA77" s="180" t="s">
        <v>274</v>
      </c>
      <c r="AB77" s="180" t="s">
        <v>213</v>
      </c>
      <c r="AC77" s="180">
        <v>0</v>
      </c>
    </row>
    <row r="78" spans="2:29" ht="105" x14ac:dyDescent="0.25">
      <c r="B78" s="118" t="s">
        <v>163</v>
      </c>
      <c r="C78" s="180">
        <v>69</v>
      </c>
      <c r="D78" s="180" t="s">
        <v>551</v>
      </c>
      <c r="E78" s="180" t="s">
        <v>204</v>
      </c>
      <c r="F78" s="180" t="s">
        <v>552</v>
      </c>
      <c r="G78" s="180" t="s">
        <v>206</v>
      </c>
      <c r="H78" s="180" t="s">
        <v>553</v>
      </c>
      <c r="I78" s="180" t="s">
        <v>553</v>
      </c>
      <c r="J78" s="180" t="s">
        <v>209</v>
      </c>
      <c r="K78" s="180">
        <v>0</v>
      </c>
      <c r="L78" s="180" t="s">
        <v>554</v>
      </c>
      <c r="M78" s="180"/>
      <c r="N78" s="180"/>
      <c r="O78" s="180">
        <v>0</v>
      </c>
      <c r="P78" s="180">
        <v>0</v>
      </c>
      <c r="Q78" s="180">
        <v>0</v>
      </c>
      <c r="R78" s="180">
        <v>0</v>
      </c>
      <c r="S78" s="180">
        <v>0</v>
      </c>
      <c r="T78" s="180">
        <v>0</v>
      </c>
      <c r="U78" s="180">
        <v>0</v>
      </c>
      <c r="V78" s="180">
        <v>0</v>
      </c>
      <c r="W78" s="180">
        <v>0</v>
      </c>
      <c r="X78" s="180">
        <v>0</v>
      </c>
      <c r="Y78" s="180"/>
      <c r="Z78" s="180" t="s">
        <v>555</v>
      </c>
      <c r="AA78" s="180" t="s">
        <v>430</v>
      </c>
      <c r="AB78" s="180" t="s">
        <v>267</v>
      </c>
      <c r="AC78" s="180">
        <v>0</v>
      </c>
    </row>
    <row r="79" spans="2:29" ht="105" x14ac:dyDescent="0.25">
      <c r="B79" s="118" t="s">
        <v>163</v>
      </c>
      <c r="C79" s="180">
        <v>70</v>
      </c>
      <c r="D79" s="180" t="s">
        <v>245</v>
      </c>
      <c r="E79" s="180" t="s">
        <v>556</v>
      </c>
      <c r="F79" s="180" t="s">
        <v>557</v>
      </c>
      <c r="G79" s="180" t="s">
        <v>353</v>
      </c>
      <c r="H79" s="180" t="s">
        <v>558</v>
      </c>
      <c r="I79" s="180" t="s">
        <v>559</v>
      </c>
      <c r="J79" s="180" t="s">
        <v>209</v>
      </c>
      <c r="K79" s="180">
        <v>0.1</v>
      </c>
      <c r="L79" s="180" t="s">
        <v>557</v>
      </c>
      <c r="M79" s="180"/>
      <c r="N79" s="180"/>
      <c r="O79" s="180">
        <v>70</v>
      </c>
      <c r="P79" s="180">
        <v>0</v>
      </c>
      <c r="Q79" s="180">
        <v>0</v>
      </c>
      <c r="R79" s="180">
        <v>70</v>
      </c>
      <c r="S79" s="180">
        <v>0</v>
      </c>
      <c r="T79" s="180">
        <v>0</v>
      </c>
      <c r="U79" s="180">
        <v>0</v>
      </c>
      <c r="V79" s="180">
        <v>70</v>
      </c>
      <c r="W79" s="180">
        <v>0</v>
      </c>
      <c r="X79" s="180">
        <v>230</v>
      </c>
      <c r="Y79" s="180"/>
      <c r="Z79" s="180" t="s">
        <v>560</v>
      </c>
      <c r="AA79" s="180" t="s">
        <v>401</v>
      </c>
      <c r="AB79" s="180" t="s">
        <v>267</v>
      </c>
      <c r="AC79" s="180">
        <v>0</v>
      </c>
    </row>
    <row r="80" spans="2:29" ht="90" x14ac:dyDescent="0.25">
      <c r="B80" s="118" t="s">
        <v>163</v>
      </c>
      <c r="C80" s="180">
        <v>71</v>
      </c>
      <c r="D80" s="180" t="s">
        <v>496</v>
      </c>
      <c r="E80" s="180" t="s">
        <v>204</v>
      </c>
      <c r="F80" s="180" t="s">
        <v>561</v>
      </c>
      <c r="G80" s="180" t="s">
        <v>488</v>
      </c>
      <c r="H80" s="180" t="s">
        <v>562</v>
      </c>
      <c r="I80" s="180" t="s">
        <v>562</v>
      </c>
      <c r="J80" s="180" t="s">
        <v>209</v>
      </c>
      <c r="K80" s="180">
        <v>0</v>
      </c>
      <c r="L80" s="180" t="s">
        <v>561</v>
      </c>
      <c r="M80" s="180"/>
      <c r="N80" s="180"/>
      <c r="O80" s="180">
        <v>0</v>
      </c>
      <c r="P80" s="180">
        <v>0</v>
      </c>
      <c r="Q80" s="180">
        <v>0</v>
      </c>
      <c r="R80" s="180">
        <v>0</v>
      </c>
      <c r="S80" s="180">
        <v>0</v>
      </c>
      <c r="T80" s="180">
        <v>0</v>
      </c>
      <c r="U80" s="180">
        <v>0</v>
      </c>
      <c r="V80" s="180">
        <v>0</v>
      </c>
      <c r="W80" s="180">
        <v>0</v>
      </c>
      <c r="X80" s="180">
        <v>0</v>
      </c>
      <c r="Y80" s="180"/>
      <c r="Z80" s="180" t="s">
        <v>563</v>
      </c>
      <c r="AA80" s="180" t="s">
        <v>430</v>
      </c>
      <c r="AB80" s="180" t="s">
        <v>267</v>
      </c>
      <c r="AC80" s="180">
        <v>0</v>
      </c>
    </row>
    <row r="81" spans="2:29" ht="90" x14ac:dyDescent="0.25">
      <c r="B81" s="118" t="s">
        <v>163</v>
      </c>
      <c r="C81" s="180">
        <v>72</v>
      </c>
      <c r="D81" s="180" t="s">
        <v>237</v>
      </c>
      <c r="E81" s="180" t="s">
        <v>380</v>
      </c>
      <c r="F81" s="180" t="s">
        <v>564</v>
      </c>
      <c r="G81" s="180" t="s">
        <v>231</v>
      </c>
      <c r="H81" s="180" t="s">
        <v>565</v>
      </c>
      <c r="I81" s="180" t="s">
        <v>565</v>
      </c>
      <c r="J81" s="180" t="s">
        <v>209</v>
      </c>
      <c r="K81" s="180">
        <v>0</v>
      </c>
      <c r="L81" s="180" t="s">
        <v>566</v>
      </c>
      <c r="M81" s="180"/>
      <c r="N81" s="180"/>
      <c r="O81" s="180">
        <v>0</v>
      </c>
      <c r="P81" s="180">
        <v>0</v>
      </c>
      <c r="Q81" s="180">
        <v>0</v>
      </c>
      <c r="R81" s="180">
        <v>0</v>
      </c>
      <c r="S81" s="180">
        <v>0</v>
      </c>
      <c r="T81" s="180">
        <v>0</v>
      </c>
      <c r="U81" s="180">
        <v>0</v>
      </c>
      <c r="V81" s="180">
        <v>0</v>
      </c>
      <c r="W81" s="180">
        <v>0</v>
      </c>
      <c r="X81" s="180">
        <v>0</v>
      </c>
      <c r="Y81" s="180"/>
      <c r="Z81" s="180" t="s">
        <v>567</v>
      </c>
      <c r="AA81" s="180" t="s">
        <v>281</v>
      </c>
      <c r="AB81" s="180" t="s">
        <v>213</v>
      </c>
      <c r="AC81" s="180">
        <v>1</v>
      </c>
    </row>
    <row r="82" spans="2:29" ht="75" x14ac:dyDescent="0.25">
      <c r="B82" s="118" t="s">
        <v>163</v>
      </c>
      <c r="C82" s="180">
        <v>73</v>
      </c>
      <c r="D82" s="180" t="s">
        <v>502</v>
      </c>
      <c r="E82" s="180" t="s">
        <v>204</v>
      </c>
      <c r="F82" s="180" t="s">
        <v>457</v>
      </c>
      <c r="G82" s="180" t="s">
        <v>206</v>
      </c>
      <c r="H82" s="180" t="s">
        <v>568</v>
      </c>
      <c r="I82" s="180" t="s">
        <v>569</v>
      </c>
      <c r="J82" s="180" t="s">
        <v>209</v>
      </c>
      <c r="K82" s="180">
        <v>11.55</v>
      </c>
      <c r="L82" s="180" t="s">
        <v>570</v>
      </c>
      <c r="M82" s="180"/>
      <c r="N82" s="180"/>
      <c r="O82" s="180">
        <v>1</v>
      </c>
      <c r="P82" s="180">
        <v>0</v>
      </c>
      <c r="Q82" s="180">
        <v>0</v>
      </c>
      <c r="R82" s="180">
        <v>1</v>
      </c>
      <c r="S82" s="180">
        <v>0</v>
      </c>
      <c r="T82" s="180">
        <v>0</v>
      </c>
      <c r="U82" s="180">
        <v>0</v>
      </c>
      <c r="V82" s="180">
        <v>1</v>
      </c>
      <c r="W82" s="180">
        <v>0</v>
      </c>
      <c r="X82" s="180">
        <v>0</v>
      </c>
      <c r="Y82" s="180"/>
      <c r="Z82" s="180" t="s">
        <v>571</v>
      </c>
      <c r="AA82" s="180" t="s">
        <v>220</v>
      </c>
      <c r="AB82" s="180" t="s">
        <v>267</v>
      </c>
      <c r="AC82" s="180">
        <v>1</v>
      </c>
    </row>
    <row r="83" spans="2:29" ht="105" x14ac:dyDescent="0.25">
      <c r="B83" s="118" t="s">
        <v>163</v>
      </c>
      <c r="C83" s="180">
        <v>74</v>
      </c>
      <c r="D83" s="180" t="s">
        <v>245</v>
      </c>
      <c r="E83" s="180" t="s">
        <v>556</v>
      </c>
      <c r="F83" s="180" t="s">
        <v>572</v>
      </c>
      <c r="G83" s="180" t="s">
        <v>353</v>
      </c>
      <c r="H83" s="180" t="s">
        <v>573</v>
      </c>
      <c r="I83" s="180" t="s">
        <v>573</v>
      </c>
      <c r="J83" s="180" t="s">
        <v>209</v>
      </c>
      <c r="K83" s="180">
        <v>0</v>
      </c>
      <c r="L83" s="180" t="s">
        <v>572</v>
      </c>
      <c r="M83" s="180"/>
      <c r="N83" s="180"/>
      <c r="O83" s="180">
        <v>0</v>
      </c>
      <c r="P83" s="180">
        <v>0</v>
      </c>
      <c r="Q83" s="180">
        <v>0</v>
      </c>
      <c r="R83" s="180">
        <v>0</v>
      </c>
      <c r="S83" s="180">
        <v>0</v>
      </c>
      <c r="T83" s="180">
        <v>0</v>
      </c>
      <c r="U83" s="180">
        <v>0</v>
      </c>
      <c r="V83" s="180">
        <v>0</v>
      </c>
      <c r="W83" s="180">
        <v>0</v>
      </c>
      <c r="X83" s="180">
        <v>0</v>
      </c>
      <c r="Y83" s="180"/>
      <c r="Z83" s="180" t="s">
        <v>574</v>
      </c>
      <c r="AA83" s="180" t="s">
        <v>281</v>
      </c>
      <c r="AB83" s="180" t="s">
        <v>267</v>
      </c>
      <c r="AC83" s="180">
        <v>1</v>
      </c>
    </row>
    <row r="84" spans="2:29" ht="105" x14ac:dyDescent="0.25">
      <c r="B84" s="118" t="s">
        <v>163</v>
      </c>
      <c r="C84" s="180">
        <v>75</v>
      </c>
      <c r="D84" s="180" t="s">
        <v>367</v>
      </c>
      <c r="E84" s="180" t="s">
        <v>204</v>
      </c>
      <c r="F84" s="180" t="s">
        <v>575</v>
      </c>
      <c r="G84" s="180" t="s">
        <v>353</v>
      </c>
      <c r="H84" s="180" t="s">
        <v>576</v>
      </c>
      <c r="I84" s="180" t="s">
        <v>576</v>
      </c>
      <c r="J84" s="180" t="s">
        <v>209</v>
      </c>
      <c r="K84" s="180">
        <v>0</v>
      </c>
      <c r="L84" s="180" t="s">
        <v>577</v>
      </c>
      <c r="M84" s="180"/>
      <c r="N84" s="180"/>
      <c r="O84" s="180">
        <v>0</v>
      </c>
      <c r="P84" s="180">
        <v>0</v>
      </c>
      <c r="Q84" s="180">
        <v>0</v>
      </c>
      <c r="R84" s="180">
        <v>0</v>
      </c>
      <c r="S84" s="180">
        <v>0</v>
      </c>
      <c r="T84" s="180">
        <v>0</v>
      </c>
      <c r="U84" s="180">
        <v>0</v>
      </c>
      <c r="V84" s="180">
        <v>0</v>
      </c>
      <c r="W84" s="180">
        <v>0</v>
      </c>
      <c r="X84" s="180">
        <v>0</v>
      </c>
      <c r="Y84" s="180"/>
      <c r="Z84" s="180" t="s">
        <v>578</v>
      </c>
      <c r="AA84" s="180" t="s">
        <v>430</v>
      </c>
      <c r="AB84" s="180" t="s">
        <v>267</v>
      </c>
      <c r="AC84" s="180">
        <v>0</v>
      </c>
    </row>
    <row r="85" spans="2:29" ht="120" x14ac:dyDescent="0.25">
      <c r="B85" s="118" t="s">
        <v>163</v>
      </c>
      <c r="C85" s="180">
        <v>76</v>
      </c>
      <c r="D85" s="180" t="s">
        <v>317</v>
      </c>
      <c r="E85" s="180" t="s">
        <v>380</v>
      </c>
      <c r="F85" s="180" t="s">
        <v>579</v>
      </c>
      <c r="G85" s="180" t="s">
        <v>206</v>
      </c>
      <c r="H85" s="180" t="s">
        <v>580</v>
      </c>
      <c r="I85" s="180" t="s">
        <v>581</v>
      </c>
      <c r="J85" s="180" t="s">
        <v>209</v>
      </c>
      <c r="K85" s="180">
        <v>0.32</v>
      </c>
      <c r="L85" s="180" t="s">
        <v>582</v>
      </c>
      <c r="M85" s="180"/>
      <c r="N85" s="180"/>
      <c r="O85" s="180">
        <v>57</v>
      </c>
      <c r="P85" s="180">
        <v>0</v>
      </c>
      <c r="Q85" s="180">
        <v>0</v>
      </c>
      <c r="R85" s="180">
        <v>57</v>
      </c>
      <c r="S85" s="180">
        <v>0</v>
      </c>
      <c r="T85" s="180">
        <v>0</v>
      </c>
      <c r="U85" s="180">
        <v>0</v>
      </c>
      <c r="V85" s="180">
        <v>57</v>
      </c>
      <c r="W85" s="180">
        <v>0</v>
      </c>
      <c r="X85" s="180">
        <v>230</v>
      </c>
      <c r="Y85" s="180"/>
      <c r="Z85" s="180" t="s">
        <v>583</v>
      </c>
      <c r="AA85" s="180" t="s">
        <v>345</v>
      </c>
      <c r="AB85" s="180" t="s">
        <v>213</v>
      </c>
      <c r="AC85" s="180">
        <v>1</v>
      </c>
    </row>
    <row r="86" spans="2:29" ht="105" x14ac:dyDescent="0.25">
      <c r="B86" s="118" t="s">
        <v>163</v>
      </c>
      <c r="C86" s="180">
        <v>77</v>
      </c>
      <c r="D86" s="180" t="s">
        <v>251</v>
      </c>
      <c r="E86" s="180" t="s">
        <v>204</v>
      </c>
      <c r="F86" s="180" t="s">
        <v>584</v>
      </c>
      <c r="G86" s="180" t="s">
        <v>206</v>
      </c>
      <c r="H86" s="180" t="s">
        <v>585</v>
      </c>
      <c r="I86" s="180" t="s">
        <v>586</v>
      </c>
      <c r="J86" s="180" t="s">
        <v>209</v>
      </c>
      <c r="K86" s="180">
        <v>1.57</v>
      </c>
      <c r="L86" s="180" t="s">
        <v>587</v>
      </c>
      <c r="M86" s="180"/>
      <c r="N86" s="180"/>
      <c r="O86" s="180">
        <v>0</v>
      </c>
      <c r="P86" s="180">
        <v>0</v>
      </c>
      <c r="Q86" s="180">
        <v>0</v>
      </c>
      <c r="R86" s="180">
        <v>0</v>
      </c>
      <c r="S86" s="180">
        <v>0</v>
      </c>
      <c r="T86" s="180">
        <v>0</v>
      </c>
      <c r="U86" s="180">
        <v>0</v>
      </c>
      <c r="V86" s="180">
        <v>0</v>
      </c>
      <c r="W86" s="180">
        <v>0</v>
      </c>
      <c r="X86" s="180">
        <v>82</v>
      </c>
      <c r="Y86" s="180"/>
      <c r="Z86" s="180" t="s">
        <v>588</v>
      </c>
      <c r="AA86" s="180" t="s">
        <v>430</v>
      </c>
      <c r="AB86" s="180" t="s">
        <v>267</v>
      </c>
      <c r="AC86" s="180">
        <v>0</v>
      </c>
    </row>
    <row r="87" spans="2:29" ht="105" x14ac:dyDescent="0.25">
      <c r="B87" s="118" t="s">
        <v>163</v>
      </c>
      <c r="C87" s="180">
        <v>78</v>
      </c>
      <c r="D87" s="180" t="s">
        <v>251</v>
      </c>
      <c r="E87" s="180" t="s">
        <v>204</v>
      </c>
      <c r="F87" s="180" t="s">
        <v>589</v>
      </c>
      <c r="G87" s="180" t="s">
        <v>206</v>
      </c>
      <c r="H87" s="180" t="s">
        <v>585</v>
      </c>
      <c r="I87" s="180" t="s">
        <v>590</v>
      </c>
      <c r="J87" s="180" t="s">
        <v>209</v>
      </c>
      <c r="K87" s="180">
        <v>0.52</v>
      </c>
      <c r="L87" s="180" t="s">
        <v>591</v>
      </c>
      <c r="M87" s="180"/>
      <c r="N87" s="180"/>
      <c r="O87" s="180">
        <v>139</v>
      </c>
      <c r="P87" s="180">
        <v>0</v>
      </c>
      <c r="Q87" s="180">
        <v>0</v>
      </c>
      <c r="R87" s="180">
        <v>139</v>
      </c>
      <c r="S87" s="180">
        <v>0</v>
      </c>
      <c r="T87" s="180">
        <v>0</v>
      </c>
      <c r="U87" s="180">
        <v>0</v>
      </c>
      <c r="V87" s="180">
        <v>139</v>
      </c>
      <c r="W87" s="180">
        <v>0</v>
      </c>
      <c r="X87" s="180">
        <v>190</v>
      </c>
      <c r="Y87" s="180"/>
      <c r="Z87" s="180" t="s">
        <v>588</v>
      </c>
      <c r="AA87" s="180" t="s">
        <v>430</v>
      </c>
      <c r="AB87" s="180" t="s">
        <v>267</v>
      </c>
      <c r="AC87" s="180">
        <v>0</v>
      </c>
    </row>
    <row r="88" spans="2:29" ht="120" x14ac:dyDescent="0.25">
      <c r="B88" s="118" t="s">
        <v>163</v>
      </c>
      <c r="C88" s="180">
        <v>79</v>
      </c>
      <c r="D88" s="180" t="s">
        <v>496</v>
      </c>
      <c r="E88" s="180" t="s">
        <v>204</v>
      </c>
      <c r="F88" s="180" t="s">
        <v>592</v>
      </c>
      <c r="G88" s="180" t="s">
        <v>488</v>
      </c>
      <c r="H88" s="180" t="s">
        <v>593</v>
      </c>
      <c r="I88" s="180" t="s">
        <v>594</v>
      </c>
      <c r="J88" s="180" t="s">
        <v>209</v>
      </c>
      <c r="K88" s="180">
        <v>0.67</v>
      </c>
      <c r="L88" s="180" t="s">
        <v>595</v>
      </c>
      <c r="M88" s="180"/>
      <c r="N88" s="180"/>
      <c r="O88" s="180">
        <v>0</v>
      </c>
      <c r="P88" s="180">
        <v>0</v>
      </c>
      <c r="Q88" s="180">
        <v>0</v>
      </c>
      <c r="R88" s="180">
        <v>0</v>
      </c>
      <c r="S88" s="180">
        <v>0</v>
      </c>
      <c r="T88" s="180">
        <v>0</v>
      </c>
      <c r="U88" s="180">
        <v>0</v>
      </c>
      <c r="V88" s="180">
        <v>0</v>
      </c>
      <c r="W88" s="180">
        <v>0</v>
      </c>
      <c r="X88" s="180">
        <v>0</v>
      </c>
      <c r="Y88" s="180"/>
      <c r="Z88" s="180" t="s">
        <v>596</v>
      </c>
      <c r="AA88" s="180" t="s">
        <v>430</v>
      </c>
      <c r="AB88" s="180" t="s">
        <v>267</v>
      </c>
      <c r="AC88" s="180">
        <v>0</v>
      </c>
    </row>
    <row r="89" spans="2:29" ht="105" x14ac:dyDescent="0.25">
      <c r="B89" s="118" t="s">
        <v>163</v>
      </c>
      <c r="C89" s="180">
        <v>80</v>
      </c>
      <c r="D89" s="180" t="s">
        <v>260</v>
      </c>
      <c r="E89" s="180" t="s">
        <v>204</v>
      </c>
      <c r="F89" s="180" t="s">
        <v>597</v>
      </c>
      <c r="G89" s="180" t="s">
        <v>262</v>
      </c>
      <c r="H89" s="180" t="s">
        <v>598</v>
      </c>
      <c r="I89" s="180" t="s">
        <v>599</v>
      </c>
      <c r="J89" s="180" t="s">
        <v>209</v>
      </c>
      <c r="K89" s="180">
        <v>0.27</v>
      </c>
      <c r="L89" s="180" t="s">
        <v>600</v>
      </c>
      <c r="M89" s="180"/>
      <c r="N89" s="180"/>
      <c r="O89" s="180">
        <v>6</v>
      </c>
      <c r="P89" s="180">
        <v>0</v>
      </c>
      <c r="Q89" s="180">
        <v>0</v>
      </c>
      <c r="R89" s="180">
        <v>6</v>
      </c>
      <c r="S89" s="180">
        <v>0</v>
      </c>
      <c r="T89" s="180">
        <v>0</v>
      </c>
      <c r="U89" s="180">
        <v>0</v>
      </c>
      <c r="V89" s="180">
        <v>6</v>
      </c>
      <c r="W89" s="180">
        <v>0</v>
      </c>
      <c r="X89" s="180">
        <v>92</v>
      </c>
      <c r="Y89" s="180"/>
      <c r="Z89" s="180" t="s">
        <v>601</v>
      </c>
      <c r="AA89" s="180" t="s">
        <v>430</v>
      </c>
      <c r="AB89" s="180" t="s">
        <v>267</v>
      </c>
      <c r="AC89" s="180">
        <v>0</v>
      </c>
    </row>
    <row r="90" spans="2:29" ht="105" x14ac:dyDescent="0.25">
      <c r="B90" s="118" t="s">
        <v>163</v>
      </c>
      <c r="C90" s="180">
        <v>81</v>
      </c>
      <c r="D90" s="180" t="s">
        <v>333</v>
      </c>
      <c r="E90" s="180" t="s">
        <v>204</v>
      </c>
      <c r="F90" s="180" t="s">
        <v>602</v>
      </c>
      <c r="G90" s="180" t="s">
        <v>231</v>
      </c>
      <c r="H90" s="180" t="s">
        <v>598</v>
      </c>
      <c r="I90" s="180" t="s">
        <v>603</v>
      </c>
      <c r="J90" s="180" t="s">
        <v>209</v>
      </c>
      <c r="K90" s="180">
        <v>5.82</v>
      </c>
      <c r="L90" s="180" t="s">
        <v>604</v>
      </c>
      <c r="M90" s="180"/>
      <c r="N90" s="180"/>
      <c r="O90" s="180">
        <v>30</v>
      </c>
      <c r="P90" s="180">
        <v>0</v>
      </c>
      <c r="Q90" s="180">
        <v>0</v>
      </c>
      <c r="R90" s="180">
        <v>30</v>
      </c>
      <c r="S90" s="180">
        <v>0</v>
      </c>
      <c r="T90" s="180">
        <v>0</v>
      </c>
      <c r="U90" s="180">
        <v>0</v>
      </c>
      <c r="V90" s="180">
        <v>30</v>
      </c>
      <c r="W90" s="180">
        <v>0</v>
      </c>
      <c r="X90" s="180">
        <v>1.7</v>
      </c>
      <c r="Y90" s="180"/>
      <c r="Z90" s="180" t="s">
        <v>605</v>
      </c>
      <c r="AA90" s="180" t="s">
        <v>236</v>
      </c>
      <c r="AB90" s="180" t="s">
        <v>228</v>
      </c>
      <c r="AC90" s="180">
        <v>0</v>
      </c>
    </row>
    <row r="91" spans="2:29" ht="105" x14ac:dyDescent="0.25">
      <c r="B91" s="118" t="s">
        <v>163</v>
      </c>
      <c r="C91" s="180">
        <v>82</v>
      </c>
      <c r="D91" s="180" t="s">
        <v>333</v>
      </c>
      <c r="E91" s="180" t="s">
        <v>204</v>
      </c>
      <c r="F91" s="180" t="s">
        <v>606</v>
      </c>
      <c r="G91" s="180" t="s">
        <v>231</v>
      </c>
      <c r="H91" s="180" t="s">
        <v>598</v>
      </c>
      <c r="I91" s="180" t="s">
        <v>607</v>
      </c>
      <c r="J91" s="180" t="s">
        <v>209</v>
      </c>
      <c r="K91" s="180">
        <v>2.42</v>
      </c>
      <c r="L91" s="180" t="s">
        <v>608</v>
      </c>
      <c r="M91" s="180"/>
      <c r="N91" s="180"/>
      <c r="O91" s="180">
        <v>8</v>
      </c>
      <c r="P91" s="180">
        <v>0</v>
      </c>
      <c r="Q91" s="180">
        <v>0</v>
      </c>
      <c r="R91" s="180">
        <v>8</v>
      </c>
      <c r="S91" s="180">
        <v>0</v>
      </c>
      <c r="T91" s="180">
        <v>0</v>
      </c>
      <c r="U91" s="180">
        <v>0</v>
      </c>
      <c r="V91" s="180">
        <v>8</v>
      </c>
      <c r="W91" s="180">
        <v>0</v>
      </c>
      <c r="X91" s="180">
        <v>488</v>
      </c>
      <c r="Y91" s="180"/>
      <c r="Z91" s="180" t="s">
        <v>605</v>
      </c>
      <c r="AA91" s="180" t="s">
        <v>236</v>
      </c>
      <c r="AB91" s="180" t="s">
        <v>228</v>
      </c>
      <c r="AC91" s="180">
        <v>0</v>
      </c>
    </row>
    <row r="92" spans="2:29" ht="105" x14ac:dyDescent="0.25">
      <c r="B92" s="118" t="s">
        <v>163</v>
      </c>
      <c r="C92" s="180">
        <v>83</v>
      </c>
      <c r="D92" s="180" t="s">
        <v>333</v>
      </c>
      <c r="E92" s="180" t="s">
        <v>204</v>
      </c>
      <c r="F92" s="180" t="s">
        <v>609</v>
      </c>
      <c r="G92" s="180" t="s">
        <v>231</v>
      </c>
      <c r="H92" s="180" t="s">
        <v>598</v>
      </c>
      <c r="I92" s="180" t="s">
        <v>610</v>
      </c>
      <c r="J92" s="180" t="s">
        <v>209</v>
      </c>
      <c r="K92" s="180">
        <v>1.95</v>
      </c>
      <c r="L92" s="180" t="s">
        <v>611</v>
      </c>
      <c r="M92" s="180"/>
      <c r="N92" s="180"/>
      <c r="O92" s="180">
        <v>23</v>
      </c>
      <c r="P92" s="180">
        <v>0</v>
      </c>
      <c r="Q92" s="180">
        <v>0</v>
      </c>
      <c r="R92" s="180">
        <v>23</v>
      </c>
      <c r="S92" s="180">
        <v>0</v>
      </c>
      <c r="T92" s="180">
        <v>0</v>
      </c>
      <c r="U92" s="180">
        <v>0</v>
      </c>
      <c r="V92" s="180">
        <v>23</v>
      </c>
      <c r="W92" s="180">
        <v>0</v>
      </c>
      <c r="X92" s="180">
        <v>373</v>
      </c>
      <c r="Y92" s="180"/>
      <c r="Z92" s="180" t="s">
        <v>605</v>
      </c>
      <c r="AA92" s="180" t="s">
        <v>236</v>
      </c>
      <c r="AB92" s="180" t="s">
        <v>228</v>
      </c>
      <c r="AC92" s="180">
        <v>0</v>
      </c>
    </row>
    <row r="93" spans="2:29" ht="120" x14ac:dyDescent="0.25">
      <c r="B93" s="118" t="s">
        <v>163</v>
      </c>
      <c r="C93" s="180">
        <v>84</v>
      </c>
      <c r="D93" s="180" t="s">
        <v>496</v>
      </c>
      <c r="E93" s="180" t="s">
        <v>204</v>
      </c>
      <c r="F93" s="180" t="s">
        <v>612</v>
      </c>
      <c r="G93" s="180" t="s">
        <v>488</v>
      </c>
      <c r="H93" s="180" t="s">
        <v>613</v>
      </c>
      <c r="I93" s="180" t="s">
        <v>613</v>
      </c>
      <c r="J93" s="180" t="s">
        <v>209</v>
      </c>
      <c r="K93" s="180">
        <v>0</v>
      </c>
      <c r="L93" s="180" t="s">
        <v>614</v>
      </c>
      <c r="M93" s="180"/>
      <c r="N93" s="180"/>
      <c r="O93" s="180">
        <v>1</v>
      </c>
      <c r="P93" s="180">
        <v>0</v>
      </c>
      <c r="Q93" s="180">
        <v>0</v>
      </c>
      <c r="R93" s="180">
        <v>1</v>
      </c>
      <c r="S93" s="180">
        <v>0</v>
      </c>
      <c r="T93" s="180">
        <v>0</v>
      </c>
      <c r="U93" s="180">
        <v>0</v>
      </c>
      <c r="V93" s="180">
        <v>1</v>
      </c>
      <c r="W93" s="180">
        <v>0</v>
      </c>
      <c r="X93" s="180">
        <v>0</v>
      </c>
      <c r="Y93" s="180"/>
      <c r="Z93" s="180" t="s">
        <v>596</v>
      </c>
      <c r="AA93" s="180" t="s">
        <v>430</v>
      </c>
      <c r="AB93" s="180" t="s">
        <v>267</v>
      </c>
      <c r="AC93" s="180">
        <v>0</v>
      </c>
    </row>
    <row r="94" spans="2:29" ht="90" x14ac:dyDescent="0.25">
      <c r="B94" s="118" t="s">
        <v>163</v>
      </c>
      <c r="C94" s="180">
        <v>85</v>
      </c>
      <c r="D94" s="180" t="s">
        <v>203</v>
      </c>
      <c r="E94" s="180" t="s">
        <v>615</v>
      </c>
      <c r="F94" s="180" t="s">
        <v>616</v>
      </c>
      <c r="G94" s="180" t="s">
        <v>206</v>
      </c>
      <c r="H94" s="180" t="s">
        <v>617</v>
      </c>
      <c r="I94" s="180" t="s">
        <v>618</v>
      </c>
      <c r="J94" s="180" t="s">
        <v>209</v>
      </c>
      <c r="K94" s="180">
        <v>0.33</v>
      </c>
      <c r="L94" s="180" t="s">
        <v>619</v>
      </c>
      <c r="M94" s="180"/>
      <c r="N94" s="180"/>
      <c r="O94" s="180">
        <v>1</v>
      </c>
      <c r="P94" s="180">
        <v>0</v>
      </c>
      <c r="Q94" s="180">
        <v>0</v>
      </c>
      <c r="R94" s="180">
        <v>0</v>
      </c>
      <c r="S94" s="180">
        <v>0</v>
      </c>
      <c r="T94" s="180">
        <v>0</v>
      </c>
      <c r="U94" s="180">
        <v>0</v>
      </c>
      <c r="V94" s="180">
        <v>0</v>
      </c>
      <c r="W94" s="180">
        <v>1</v>
      </c>
      <c r="X94" s="180">
        <v>230</v>
      </c>
      <c r="Y94" s="180" t="s">
        <v>137</v>
      </c>
      <c r="Z94" s="180" t="s">
        <v>620</v>
      </c>
      <c r="AA94" s="180" t="s">
        <v>243</v>
      </c>
      <c r="AB94" s="180" t="s">
        <v>621</v>
      </c>
      <c r="AC94" s="180">
        <v>0</v>
      </c>
    </row>
    <row r="95" spans="2:29" ht="90" x14ac:dyDescent="0.25">
      <c r="B95" s="118" t="s">
        <v>163</v>
      </c>
      <c r="C95" s="180">
        <v>86</v>
      </c>
      <c r="D95" s="180" t="s">
        <v>237</v>
      </c>
      <c r="E95" s="180" t="s">
        <v>322</v>
      </c>
      <c r="F95" s="180" t="s">
        <v>622</v>
      </c>
      <c r="G95" s="180" t="s">
        <v>206</v>
      </c>
      <c r="H95" s="180" t="s">
        <v>623</v>
      </c>
      <c r="I95" s="180" t="s">
        <v>624</v>
      </c>
      <c r="J95" s="180" t="s">
        <v>209</v>
      </c>
      <c r="K95" s="180">
        <v>0.17</v>
      </c>
      <c r="L95" s="180" t="s">
        <v>625</v>
      </c>
      <c r="M95" s="180"/>
      <c r="N95" s="180"/>
      <c r="O95" s="180">
        <v>25</v>
      </c>
      <c r="P95" s="180">
        <v>0</v>
      </c>
      <c r="Q95" s="180">
        <v>0</v>
      </c>
      <c r="R95" s="180">
        <v>24</v>
      </c>
      <c r="S95" s="180">
        <v>0</v>
      </c>
      <c r="T95" s="180">
        <v>0</v>
      </c>
      <c r="U95" s="180">
        <v>0</v>
      </c>
      <c r="V95" s="180">
        <v>24</v>
      </c>
      <c r="W95" s="180">
        <v>1</v>
      </c>
      <c r="X95" s="180">
        <v>162</v>
      </c>
      <c r="Y95" s="180" t="s">
        <v>137</v>
      </c>
      <c r="Z95" s="180" t="s">
        <v>626</v>
      </c>
      <c r="AA95" s="180" t="s">
        <v>281</v>
      </c>
      <c r="AB95" s="180" t="s">
        <v>213</v>
      </c>
      <c r="AC95" s="180">
        <v>1</v>
      </c>
    </row>
    <row r="96" spans="2:29" ht="90" x14ac:dyDescent="0.25">
      <c r="B96" s="118" t="s">
        <v>163</v>
      </c>
      <c r="C96" s="180">
        <v>87</v>
      </c>
      <c r="D96" s="180" t="s">
        <v>203</v>
      </c>
      <c r="E96" s="180" t="s">
        <v>204</v>
      </c>
      <c r="F96" s="180" t="s">
        <v>627</v>
      </c>
      <c r="G96" s="180" t="s">
        <v>206</v>
      </c>
      <c r="H96" s="180" t="s">
        <v>628</v>
      </c>
      <c r="I96" s="180" t="s">
        <v>629</v>
      </c>
      <c r="J96" s="180" t="s">
        <v>209</v>
      </c>
      <c r="K96" s="180">
        <v>0.22</v>
      </c>
      <c r="L96" s="180" t="s">
        <v>630</v>
      </c>
      <c r="M96" s="180"/>
      <c r="N96" s="180"/>
      <c r="O96" s="180">
        <v>25</v>
      </c>
      <c r="P96" s="180">
        <v>0</v>
      </c>
      <c r="Q96" s="180">
        <v>0</v>
      </c>
      <c r="R96" s="180">
        <v>24</v>
      </c>
      <c r="S96" s="180">
        <v>0</v>
      </c>
      <c r="T96" s="180">
        <v>0</v>
      </c>
      <c r="U96" s="180">
        <v>0</v>
      </c>
      <c r="V96" s="180">
        <v>24</v>
      </c>
      <c r="W96" s="180">
        <v>1</v>
      </c>
      <c r="X96" s="180">
        <v>411</v>
      </c>
      <c r="Y96" s="180" t="s">
        <v>137</v>
      </c>
      <c r="Z96" s="180" t="s">
        <v>631</v>
      </c>
      <c r="AA96" s="180" t="s">
        <v>430</v>
      </c>
      <c r="AB96" s="180" t="s">
        <v>267</v>
      </c>
      <c r="AC96" s="180">
        <v>0</v>
      </c>
    </row>
    <row r="97" spans="2:29" ht="105" x14ac:dyDescent="0.25">
      <c r="B97" s="118" t="s">
        <v>163</v>
      </c>
      <c r="C97" s="180">
        <v>88</v>
      </c>
      <c r="D97" s="180" t="s">
        <v>333</v>
      </c>
      <c r="E97" s="180" t="s">
        <v>204</v>
      </c>
      <c r="F97" s="180" t="s">
        <v>515</v>
      </c>
      <c r="G97" s="180" t="s">
        <v>262</v>
      </c>
      <c r="H97" s="180" t="s">
        <v>632</v>
      </c>
      <c r="I97" s="180" t="s">
        <v>633</v>
      </c>
      <c r="J97" s="180" t="s">
        <v>209</v>
      </c>
      <c r="K97" s="180">
        <v>0.98</v>
      </c>
      <c r="L97" s="180" t="s">
        <v>634</v>
      </c>
      <c r="M97" s="180"/>
      <c r="N97" s="180"/>
      <c r="O97" s="180">
        <v>6</v>
      </c>
      <c r="P97" s="180">
        <v>0</v>
      </c>
      <c r="Q97" s="180">
        <v>0</v>
      </c>
      <c r="R97" s="180">
        <v>5</v>
      </c>
      <c r="S97" s="180">
        <v>0</v>
      </c>
      <c r="T97" s="180">
        <v>0</v>
      </c>
      <c r="U97" s="180">
        <v>0</v>
      </c>
      <c r="V97" s="180">
        <v>5</v>
      </c>
      <c r="W97" s="180">
        <v>1</v>
      </c>
      <c r="X97" s="180">
        <v>101</v>
      </c>
      <c r="Y97" s="180" t="s">
        <v>137</v>
      </c>
      <c r="Z97" s="180" t="s">
        <v>635</v>
      </c>
      <c r="AA97" s="180" t="s">
        <v>430</v>
      </c>
      <c r="AB97" s="180" t="s">
        <v>267</v>
      </c>
      <c r="AC97" s="180">
        <v>0</v>
      </c>
    </row>
    <row r="98" spans="2:29" ht="75" x14ac:dyDescent="0.25">
      <c r="B98" s="118" t="s">
        <v>163</v>
      </c>
      <c r="C98" s="180">
        <v>89</v>
      </c>
      <c r="D98" s="180" t="s">
        <v>636</v>
      </c>
      <c r="E98" s="180" t="s">
        <v>204</v>
      </c>
      <c r="F98" s="180" t="s">
        <v>637</v>
      </c>
      <c r="G98" s="180" t="s">
        <v>353</v>
      </c>
      <c r="H98" s="180" t="s">
        <v>638</v>
      </c>
      <c r="I98" s="180" t="s">
        <v>638</v>
      </c>
      <c r="J98" s="180" t="s">
        <v>209</v>
      </c>
      <c r="K98" s="180">
        <v>0</v>
      </c>
      <c r="L98" s="180" t="s">
        <v>639</v>
      </c>
      <c r="M98" s="180"/>
      <c r="N98" s="180"/>
      <c r="O98" s="180">
        <v>0</v>
      </c>
      <c r="P98" s="180">
        <v>0</v>
      </c>
      <c r="Q98" s="180">
        <v>0</v>
      </c>
      <c r="R98" s="180">
        <v>0</v>
      </c>
      <c r="S98" s="180">
        <v>0</v>
      </c>
      <c r="T98" s="180">
        <v>0</v>
      </c>
      <c r="U98" s="180">
        <v>0</v>
      </c>
      <c r="V98" s="180">
        <v>0</v>
      </c>
      <c r="W98" s="180">
        <v>0</v>
      </c>
      <c r="X98" s="180">
        <v>0</v>
      </c>
      <c r="Y98" s="180"/>
      <c r="Z98" s="180" t="s">
        <v>640</v>
      </c>
      <c r="AA98" s="180" t="s">
        <v>430</v>
      </c>
      <c r="AB98" s="180" t="s">
        <v>267</v>
      </c>
      <c r="AC98" s="180">
        <v>0</v>
      </c>
    </row>
    <row r="99" spans="2:29" ht="105" x14ac:dyDescent="0.25">
      <c r="B99" s="118" t="s">
        <v>163</v>
      </c>
      <c r="C99" s="180">
        <v>90</v>
      </c>
      <c r="D99" s="180" t="s">
        <v>245</v>
      </c>
      <c r="E99" s="180" t="s">
        <v>380</v>
      </c>
      <c r="F99" s="180" t="s">
        <v>641</v>
      </c>
      <c r="G99" s="180" t="s">
        <v>206</v>
      </c>
      <c r="H99" s="180" t="s">
        <v>642</v>
      </c>
      <c r="I99" s="180" t="s">
        <v>643</v>
      </c>
      <c r="J99" s="180" t="s">
        <v>209</v>
      </c>
      <c r="K99" s="180">
        <v>1.43</v>
      </c>
      <c r="L99" s="180" t="s">
        <v>644</v>
      </c>
      <c r="M99" s="180"/>
      <c r="N99" s="180"/>
      <c r="O99" s="180">
        <v>140</v>
      </c>
      <c r="P99" s="180">
        <v>0</v>
      </c>
      <c r="Q99" s="180">
        <v>0</v>
      </c>
      <c r="R99" s="180">
        <v>140</v>
      </c>
      <c r="S99" s="180">
        <v>0</v>
      </c>
      <c r="T99" s="180">
        <v>0</v>
      </c>
      <c r="U99" s="180">
        <v>0</v>
      </c>
      <c r="V99" s="180">
        <v>140</v>
      </c>
      <c r="W99" s="180">
        <v>0</v>
      </c>
      <c r="X99" s="180">
        <v>358</v>
      </c>
      <c r="Y99" s="180"/>
      <c r="Z99" s="180" t="s">
        <v>645</v>
      </c>
      <c r="AA99" s="180" t="s">
        <v>281</v>
      </c>
      <c r="AB99" s="180" t="s">
        <v>213</v>
      </c>
      <c r="AC99" s="180">
        <v>1</v>
      </c>
    </row>
    <row r="100" spans="2:29" ht="105" x14ac:dyDescent="0.25">
      <c r="B100" s="118" t="s">
        <v>163</v>
      </c>
      <c r="C100" s="180">
        <v>91</v>
      </c>
      <c r="D100" s="180" t="s">
        <v>245</v>
      </c>
      <c r="E100" s="180" t="s">
        <v>556</v>
      </c>
      <c r="F100" s="180" t="s">
        <v>557</v>
      </c>
      <c r="G100" s="180" t="s">
        <v>353</v>
      </c>
      <c r="H100" s="180" t="s">
        <v>646</v>
      </c>
      <c r="I100" s="180" t="s">
        <v>646</v>
      </c>
      <c r="J100" s="180" t="s">
        <v>209</v>
      </c>
      <c r="K100" s="180">
        <v>0</v>
      </c>
      <c r="L100" s="180" t="s">
        <v>557</v>
      </c>
      <c r="M100" s="180"/>
      <c r="N100" s="180"/>
      <c r="O100" s="180">
        <v>0</v>
      </c>
      <c r="P100" s="180">
        <v>0</v>
      </c>
      <c r="Q100" s="180">
        <v>0</v>
      </c>
      <c r="R100" s="180">
        <v>0</v>
      </c>
      <c r="S100" s="180">
        <v>0</v>
      </c>
      <c r="T100" s="180">
        <v>0</v>
      </c>
      <c r="U100" s="180">
        <v>0</v>
      </c>
      <c r="V100" s="180">
        <v>0</v>
      </c>
      <c r="W100" s="180">
        <v>0</v>
      </c>
      <c r="X100" s="180">
        <v>0</v>
      </c>
      <c r="Y100" s="180"/>
      <c r="Z100" s="180" t="s">
        <v>647</v>
      </c>
      <c r="AA100" s="180" t="s">
        <v>281</v>
      </c>
      <c r="AB100" s="180" t="s">
        <v>267</v>
      </c>
      <c r="AC100" s="180">
        <v>1</v>
      </c>
    </row>
    <row r="101" spans="2:29" ht="90" x14ac:dyDescent="0.25">
      <c r="B101" s="118" t="s">
        <v>163</v>
      </c>
      <c r="C101" s="180">
        <v>92</v>
      </c>
      <c r="D101" s="180" t="s">
        <v>496</v>
      </c>
      <c r="E101" s="180" t="s">
        <v>204</v>
      </c>
      <c r="F101" s="180" t="s">
        <v>648</v>
      </c>
      <c r="G101" s="180" t="s">
        <v>231</v>
      </c>
      <c r="H101" s="180" t="s">
        <v>649</v>
      </c>
      <c r="I101" s="180" t="s">
        <v>650</v>
      </c>
      <c r="J101" s="180" t="s">
        <v>209</v>
      </c>
      <c r="K101" s="180">
        <v>1.67</v>
      </c>
      <c r="L101" s="180" t="s">
        <v>651</v>
      </c>
      <c r="M101" s="180"/>
      <c r="N101" s="180"/>
      <c r="O101" s="180">
        <v>0</v>
      </c>
      <c r="P101" s="180">
        <v>0</v>
      </c>
      <c r="Q101" s="180">
        <v>0</v>
      </c>
      <c r="R101" s="180">
        <v>0</v>
      </c>
      <c r="S101" s="180">
        <v>0</v>
      </c>
      <c r="T101" s="180">
        <v>0</v>
      </c>
      <c r="U101" s="180">
        <v>0</v>
      </c>
      <c r="V101" s="180">
        <v>0</v>
      </c>
      <c r="W101" s="180">
        <v>0</v>
      </c>
      <c r="X101" s="180">
        <v>0</v>
      </c>
      <c r="Y101" s="180"/>
      <c r="Z101" s="180" t="s">
        <v>652</v>
      </c>
      <c r="AA101" s="180" t="s">
        <v>212</v>
      </c>
      <c r="AB101" s="180" t="s">
        <v>267</v>
      </c>
      <c r="AC101" s="180">
        <v>0</v>
      </c>
    </row>
    <row r="102" spans="2:29" ht="105" x14ac:dyDescent="0.25">
      <c r="B102" s="118" t="s">
        <v>163</v>
      </c>
      <c r="C102" s="180">
        <v>93</v>
      </c>
      <c r="D102" s="180" t="s">
        <v>478</v>
      </c>
      <c r="E102" s="180" t="s">
        <v>204</v>
      </c>
      <c r="F102" s="180" t="s">
        <v>484</v>
      </c>
      <c r="G102" s="180" t="s">
        <v>231</v>
      </c>
      <c r="H102" s="180" t="s">
        <v>653</v>
      </c>
      <c r="I102" s="180" t="s">
        <v>654</v>
      </c>
      <c r="J102" s="180" t="s">
        <v>209</v>
      </c>
      <c r="K102" s="180">
        <v>1.57</v>
      </c>
      <c r="L102" s="180" t="s">
        <v>485</v>
      </c>
      <c r="M102" s="180"/>
      <c r="N102" s="180"/>
      <c r="O102" s="180">
        <v>1</v>
      </c>
      <c r="P102" s="180">
        <v>0</v>
      </c>
      <c r="Q102" s="180">
        <v>0</v>
      </c>
      <c r="R102" s="180">
        <v>1</v>
      </c>
      <c r="S102" s="180">
        <v>0</v>
      </c>
      <c r="T102" s="180">
        <v>0</v>
      </c>
      <c r="U102" s="180">
        <v>1</v>
      </c>
      <c r="V102" s="180">
        <v>0</v>
      </c>
      <c r="W102" s="180">
        <v>0</v>
      </c>
      <c r="X102" s="180">
        <v>163</v>
      </c>
      <c r="Y102" s="180"/>
      <c r="Z102" s="180" t="s">
        <v>655</v>
      </c>
      <c r="AA102" s="180" t="s">
        <v>236</v>
      </c>
      <c r="AB102" s="180" t="s">
        <v>228</v>
      </c>
      <c r="AC102" s="180">
        <v>0</v>
      </c>
    </row>
    <row r="103" spans="2:29" ht="105" x14ac:dyDescent="0.25">
      <c r="B103" s="118" t="s">
        <v>163</v>
      </c>
      <c r="C103" s="180">
        <v>94</v>
      </c>
      <c r="D103" s="180" t="s">
        <v>478</v>
      </c>
      <c r="E103" s="180" t="s">
        <v>204</v>
      </c>
      <c r="F103" s="180" t="s">
        <v>656</v>
      </c>
      <c r="G103" s="180" t="s">
        <v>231</v>
      </c>
      <c r="H103" s="180" t="s">
        <v>653</v>
      </c>
      <c r="I103" s="180" t="s">
        <v>657</v>
      </c>
      <c r="J103" s="180" t="s">
        <v>209</v>
      </c>
      <c r="K103" s="180">
        <v>0.27</v>
      </c>
      <c r="L103" s="180" t="s">
        <v>658</v>
      </c>
      <c r="M103" s="180"/>
      <c r="N103" s="180"/>
      <c r="O103" s="180">
        <v>0</v>
      </c>
      <c r="P103" s="180">
        <v>0</v>
      </c>
      <c r="Q103" s="180">
        <v>0</v>
      </c>
      <c r="R103" s="180">
        <v>0</v>
      </c>
      <c r="S103" s="180">
        <v>0</v>
      </c>
      <c r="T103" s="180">
        <v>0</v>
      </c>
      <c r="U103" s="180">
        <v>0</v>
      </c>
      <c r="V103" s="180">
        <v>0</v>
      </c>
      <c r="W103" s="180">
        <v>0</v>
      </c>
      <c r="X103" s="180">
        <v>0</v>
      </c>
      <c r="Y103" s="180"/>
      <c r="Z103" s="180" t="s">
        <v>655</v>
      </c>
      <c r="AA103" s="180" t="s">
        <v>236</v>
      </c>
      <c r="AB103" s="180" t="s">
        <v>228</v>
      </c>
      <c r="AC103" s="180">
        <v>0</v>
      </c>
    </row>
    <row r="104" spans="2:29" ht="105" x14ac:dyDescent="0.25">
      <c r="B104" s="118" t="s">
        <v>163</v>
      </c>
      <c r="C104" s="180">
        <v>95</v>
      </c>
      <c r="D104" s="180" t="s">
        <v>478</v>
      </c>
      <c r="E104" s="180" t="s">
        <v>204</v>
      </c>
      <c r="F104" s="180" t="s">
        <v>479</v>
      </c>
      <c r="G104" s="180" t="s">
        <v>231</v>
      </c>
      <c r="H104" s="180" t="s">
        <v>653</v>
      </c>
      <c r="I104" s="180" t="s">
        <v>659</v>
      </c>
      <c r="J104" s="180" t="s">
        <v>209</v>
      </c>
      <c r="K104" s="180">
        <v>2.97</v>
      </c>
      <c r="L104" s="180" t="s">
        <v>660</v>
      </c>
      <c r="M104" s="180"/>
      <c r="N104" s="180"/>
      <c r="O104" s="180">
        <v>13</v>
      </c>
      <c r="P104" s="180">
        <v>0</v>
      </c>
      <c r="Q104" s="180">
        <v>0</v>
      </c>
      <c r="R104" s="180">
        <v>13</v>
      </c>
      <c r="S104" s="180">
        <v>0</v>
      </c>
      <c r="T104" s="180">
        <v>0</v>
      </c>
      <c r="U104" s="180">
        <v>0</v>
      </c>
      <c r="V104" s="180">
        <v>13</v>
      </c>
      <c r="W104" s="180">
        <v>0</v>
      </c>
      <c r="X104" s="180">
        <v>81</v>
      </c>
      <c r="Y104" s="180"/>
      <c r="Z104" s="180" t="s">
        <v>655</v>
      </c>
      <c r="AA104" s="180" t="s">
        <v>236</v>
      </c>
      <c r="AB104" s="180" t="s">
        <v>228</v>
      </c>
      <c r="AC104" s="180">
        <v>0</v>
      </c>
    </row>
    <row r="105" spans="2:29" ht="105" x14ac:dyDescent="0.25">
      <c r="B105" s="118" t="s">
        <v>163</v>
      </c>
      <c r="C105" s="180">
        <v>96</v>
      </c>
      <c r="D105" s="180" t="s">
        <v>251</v>
      </c>
      <c r="E105" s="180" t="s">
        <v>204</v>
      </c>
      <c r="F105" s="180" t="s">
        <v>661</v>
      </c>
      <c r="G105" s="180" t="s">
        <v>206</v>
      </c>
      <c r="H105" s="180" t="s">
        <v>662</v>
      </c>
      <c r="I105" s="180" t="s">
        <v>663</v>
      </c>
      <c r="J105" s="180" t="s">
        <v>209</v>
      </c>
      <c r="K105" s="180">
        <v>1.216</v>
      </c>
      <c r="L105" s="180" t="s">
        <v>661</v>
      </c>
      <c r="M105" s="180"/>
      <c r="N105" s="180"/>
      <c r="O105" s="180">
        <v>115</v>
      </c>
      <c r="P105" s="180">
        <v>0</v>
      </c>
      <c r="Q105" s="180">
        <v>0</v>
      </c>
      <c r="R105" s="180">
        <v>114</v>
      </c>
      <c r="S105" s="180">
        <v>0</v>
      </c>
      <c r="T105" s="180">
        <v>0</v>
      </c>
      <c r="U105" s="180">
        <v>0</v>
      </c>
      <c r="V105" s="180">
        <v>114</v>
      </c>
      <c r="W105" s="180">
        <v>1</v>
      </c>
      <c r="X105" s="180">
        <v>712</v>
      </c>
      <c r="Y105" s="180" t="s">
        <v>137</v>
      </c>
      <c r="Z105" s="180" t="s">
        <v>664</v>
      </c>
      <c r="AA105" s="180" t="s">
        <v>665</v>
      </c>
      <c r="AB105" s="180" t="s">
        <v>267</v>
      </c>
      <c r="AC105" s="180">
        <v>0</v>
      </c>
    </row>
    <row r="106" spans="2:29" ht="150" x14ac:dyDescent="0.25">
      <c r="B106" s="118" t="s">
        <v>163</v>
      </c>
      <c r="C106" s="180">
        <v>97</v>
      </c>
      <c r="D106" s="180" t="s">
        <v>666</v>
      </c>
      <c r="E106" s="180" t="s">
        <v>204</v>
      </c>
      <c r="F106" s="180" t="s">
        <v>223</v>
      </c>
      <c r="G106" s="180" t="s">
        <v>206</v>
      </c>
      <c r="H106" s="180" t="s">
        <v>667</v>
      </c>
      <c r="I106" s="180" t="s">
        <v>668</v>
      </c>
      <c r="J106" s="180" t="s">
        <v>209</v>
      </c>
      <c r="K106" s="180">
        <v>2.65</v>
      </c>
      <c r="L106" s="180" t="s">
        <v>226</v>
      </c>
      <c r="M106" s="180"/>
      <c r="N106" s="180"/>
      <c r="O106" s="180">
        <v>10</v>
      </c>
      <c r="P106" s="180">
        <v>0</v>
      </c>
      <c r="Q106" s="180">
        <v>0</v>
      </c>
      <c r="R106" s="180">
        <v>10</v>
      </c>
      <c r="S106" s="180">
        <v>0</v>
      </c>
      <c r="T106" s="180">
        <v>0</v>
      </c>
      <c r="U106" s="180">
        <v>0</v>
      </c>
      <c r="V106" s="180">
        <v>10</v>
      </c>
      <c r="W106" s="180">
        <v>0</v>
      </c>
      <c r="X106" s="180">
        <v>186</v>
      </c>
      <c r="Y106" s="180"/>
      <c r="Z106" s="180" t="s">
        <v>669</v>
      </c>
      <c r="AA106" s="180" t="s">
        <v>401</v>
      </c>
      <c r="AB106" s="180" t="s">
        <v>228</v>
      </c>
      <c r="AC106" s="180">
        <v>0</v>
      </c>
    </row>
    <row r="107" spans="2:29" ht="120" x14ac:dyDescent="0.25">
      <c r="B107" s="118" t="s">
        <v>163</v>
      </c>
      <c r="C107" s="180">
        <v>98</v>
      </c>
      <c r="D107" s="180" t="s">
        <v>670</v>
      </c>
      <c r="E107" s="180" t="s">
        <v>322</v>
      </c>
      <c r="F107" s="180" t="s">
        <v>671</v>
      </c>
      <c r="G107" s="180" t="s">
        <v>206</v>
      </c>
      <c r="H107" s="180" t="s">
        <v>672</v>
      </c>
      <c r="I107" s="180" t="s">
        <v>673</v>
      </c>
      <c r="J107" s="180" t="s">
        <v>209</v>
      </c>
      <c r="K107" s="180">
        <v>2.016</v>
      </c>
      <c r="L107" s="180" t="s">
        <v>674</v>
      </c>
      <c r="M107" s="180"/>
      <c r="N107" s="180"/>
      <c r="O107" s="180">
        <v>55</v>
      </c>
      <c r="P107" s="180">
        <v>0</v>
      </c>
      <c r="Q107" s="180">
        <v>0</v>
      </c>
      <c r="R107" s="180">
        <v>55</v>
      </c>
      <c r="S107" s="180">
        <v>0</v>
      </c>
      <c r="T107" s="180">
        <v>0</v>
      </c>
      <c r="U107" s="180">
        <v>0</v>
      </c>
      <c r="V107" s="180">
        <v>55</v>
      </c>
      <c r="W107" s="180">
        <v>0</v>
      </c>
      <c r="X107" s="180">
        <v>281</v>
      </c>
      <c r="Y107" s="180"/>
      <c r="Z107" s="180" t="s">
        <v>675</v>
      </c>
      <c r="AA107" s="180" t="s">
        <v>220</v>
      </c>
      <c r="AB107" s="180" t="s">
        <v>267</v>
      </c>
      <c r="AC107" s="180">
        <v>1</v>
      </c>
    </row>
    <row r="108" spans="2:29" ht="409.5" x14ac:dyDescent="0.25">
      <c r="B108" s="118" t="s">
        <v>163</v>
      </c>
      <c r="C108" s="180">
        <v>99</v>
      </c>
      <c r="D108" s="180" t="s">
        <v>251</v>
      </c>
      <c r="E108" s="180" t="s">
        <v>380</v>
      </c>
      <c r="F108" s="180" t="s">
        <v>676</v>
      </c>
      <c r="G108" s="180" t="s">
        <v>206</v>
      </c>
      <c r="H108" s="180" t="s">
        <v>677</v>
      </c>
      <c r="I108" s="180" t="s">
        <v>678</v>
      </c>
      <c r="J108" s="180" t="s">
        <v>209</v>
      </c>
      <c r="K108" s="180">
        <v>0.7</v>
      </c>
      <c r="L108" s="180" t="s">
        <v>679</v>
      </c>
      <c r="M108" s="180"/>
      <c r="N108" s="180"/>
      <c r="O108" s="180">
        <v>96</v>
      </c>
      <c r="P108" s="180">
        <v>0</v>
      </c>
      <c r="Q108" s="180">
        <v>0</v>
      </c>
      <c r="R108" s="180">
        <v>96</v>
      </c>
      <c r="S108" s="180">
        <v>0</v>
      </c>
      <c r="T108" s="180">
        <v>0</v>
      </c>
      <c r="U108" s="180">
        <v>0</v>
      </c>
      <c r="V108" s="180">
        <v>96</v>
      </c>
      <c r="W108" s="180">
        <v>0</v>
      </c>
      <c r="X108" s="180">
        <v>600</v>
      </c>
      <c r="Y108" s="180"/>
      <c r="Z108" s="180" t="s">
        <v>680</v>
      </c>
      <c r="AA108" s="180" t="s">
        <v>413</v>
      </c>
      <c r="AB108" s="180" t="s">
        <v>228</v>
      </c>
      <c r="AC108" s="180">
        <v>0</v>
      </c>
    </row>
    <row r="109" spans="2:29" ht="105" x14ac:dyDescent="0.25">
      <c r="B109" s="118" t="s">
        <v>163</v>
      </c>
      <c r="C109" s="180">
        <v>100</v>
      </c>
      <c r="D109" s="180" t="s">
        <v>478</v>
      </c>
      <c r="E109" s="180" t="s">
        <v>204</v>
      </c>
      <c r="F109" s="180" t="s">
        <v>479</v>
      </c>
      <c r="G109" s="180" t="s">
        <v>231</v>
      </c>
      <c r="H109" s="180" t="s">
        <v>681</v>
      </c>
      <c r="I109" s="180" t="s">
        <v>682</v>
      </c>
      <c r="J109" s="180" t="s">
        <v>209</v>
      </c>
      <c r="K109" s="180">
        <v>2.7160000000000002</v>
      </c>
      <c r="L109" s="180" t="s">
        <v>660</v>
      </c>
      <c r="M109" s="180"/>
      <c r="N109" s="180"/>
      <c r="O109" s="180">
        <v>13</v>
      </c>
      <c r="P109" s="180">
        <v>0</v>
      </c>
      <c r="Q109" s="180">
        <v>0</v>
      </c>
      <c r="R109" s="180">
        <v>13</v>
      </c>
      <c r="S109" s="180">
        <v>0</v>
      </c>
      <c r="T109" s="180">
        <v>0</v>
      </c>
      <c r="U109" s="180">
        <v>0</v>
      </c>
      <c r="V109" s="180">
        <v>13</v>
      </c>
      <c r="W109" s="180">
        <v>0</v>
      </c>
      <c r="X109" s="180">
        <v>235</v>
      </c>
      <c r="Y109" s="180"/>
      <c r="Z109" s="180" t="s">
        <v>683</v>
      </c>
      <c r="AA109" s="180" t="s">
        <v>236</v>
      </c>
      <c r="AB109" s="180" t="s">
        <v>228</v>
      </c>
      <c r="AC109" s="180">
        <v>0</v>
      </c>
    </row>
    <row r="110" spans="2:29" ht="135" x14ac:dyDescent="0.25">
      <c r="B110" s="118" t="s">
        <v>163</v>
      </c>
      <c r="C110" s="180">
        <v>101</v>
      </c>
      <c r="D110" s="180" t="s">
        <v>684</v>
      </c>
      <c r="E110" s="180" t="s">
        <v>204</v>
      </c>
      <c r="F110" s="180" t="s">
        <v>685</v>
      </c>
      <c r="G110" s="180" t="s">
        <v>206</v>
      </c>
      <c r="H110" s="180" t="s">
        <v>686</v>
      </c>
      <c r="I110" s="180" t="s">
        <v>686</v>
      </c>
      <c r="J110" s="180" t="s">
        <v>209</v>
      </c>
      <c r="K110" s="180">
        <v>0</v>
      </c>
      <c r="L110" s="180" t="s">
        <v>687</v>
      </c>
      <c r="M110" s="180"/>
      <c r="N110" s="180"/>
      <c r="O110" s="180">
        <v>0</v>
      </c>
      <c r="P110" s="180">
        <v>0</v>
      </c>
      <c r="Q110" s="180">
        <v>0</v>
      </c>
      <c r="R110" s="180">
        <v>0</v>
      </c>
      <c r="S110" s="180">
        <v>0</v>
      </c>
      <c r="T110" s="180">
        <v>0</v>
      </c>
      <c r="U110" s="180">
        <v>0</v>
      </c>
      <c r="V110" s="180">
        <v>0</v>
      </c>
      <c r="W110" s="180">
        <v>0</v>
      </c>
      <c r="X110" s="180">
        <v>0</v>
      </c>
      <c r="Y110" s="180"/>
      <c r="Z110" s="180" t="s">
        <v>688</v>
      </c>
      <c r="AA110" s="180" t="s">
        <v>430</v>
      </c>
      <c r="AB110" s="180" t="s">
        <v>267</v>
      </c>
      <c r="AC110" s="180">
        <v>0</v>
      </c>
    </row>
    <row r="111" spans="2:29" ht="285" x14ac:dyDescent="0.25">
      <c r="B111" s="118" t="s">
        <v>163</v>
      </c>
      <c r="C111" s="180">
        <v>102</v>
      </c>
      <c r="D111" s="180" t="s">
        <v>203</v>
      </c>
      <c r="E111" s="180" t="s">
        <v>204</v>
      </c>
      <c r="F111" s="180" t="s">
        <v>689</v>
      </c>
      <c r="G111" s="180" t="s">
        <v>206</v>
      </c>
      <c r="H111" s="180" t="s">
        <v>690</v>
      </c>
      <c r="I111" s="180" t="s">
        <v>691</v>
      </c>
      <c r="J111" s="180" t="s">
        <v>209</v>
      </c>
      <c r="K111" s="180">
        <v>1.2</v>
      </c>
      <c r="L111" s="180" t="s">
        <v>692</v>
      </c>
      <c r="M111" s="180"/>
      <c r="N111" s="180"/>
      <c r="O111" s="180">
        <v>6</v>
      </c>
      <c r="P111" s="180">
        <v>0</v>
      </c>
      <c r="Q111" s="180">
        <v>0</v>
      </c>
      <c r="R111" s="180">
        <v>6</v>
      </c>
      <c r="S111" s="180">
        <v>0</v>
      </c>
      <c r="T111" s="180">
        <v>0</v>
      </c>
      <c r="U111" s="180">
        <v>0</v>
      </c>
      <c r="V111" s="180">
        <v>6</v>
      </c>
      <c r="W111" s="180">
        <v>0</v>
      </c>
      <c r="X111" s="180">
        <v>166</v>
      </c>
      <c r="Y111" s="180"/>
      <c r="Z111" s="180" t="s">
        <v>693</v>
      </c>
      <c r="AA111" s="180" t="s">
        <v>236</v>
      </c>
      <c r="AB111" s="180" t="s">
        <v>267</v>
      </c>
      <c r="AC111" s="180">
        <v>0</v>
      </c>
    </row>
    <row r="112" spans="2:29" ht="135" x14ac:dyDescent="0.25">
      <c r="B112" s="118" t="s">
        <v>163</v>
      </c>
      <c r="C112" s="180">
        <v>103</v>
      </c>
      <c r="D112" s="180" t="s">
        <v>351</v>
      </c>
      <c r="E112" s="180" t="s">
        <v>204</v>
      </c>
      <c r="F112" s="180" t="s">
        <v>694</v>
      </c>
      <c r="G112" s="180" t="s">
        <v>206</v>
      </c>
      <c r="H112" s="180" t="s">
        <v>695</v>
      </c>
      <c r="I112" s="180" t="s">
        <v>696</v>
      </c>
      <c r="J112" s="180" t="s">
        <v>209</v>
      </c>
      <c r="K112" s="180">
        <v>3.7</v>
      </c>
      <c r="L112" s="180" t="s">
        <v>697</v>
      </c>
      <c r="M112" s="180"/>
      <c r="N112" s="180"/>
      <c r="O112" s="180">
        <v>11</v>
      </c>
      <c r="P112" s="180">
        <v>0</v>
      </c>
      <c r="Q112" s="180">
        <v>0</v>
      </c>
      <c r="R112" s="180">
        <v>11</v>
      </c>
      <c r="S112" s="180">
        <v>0</v>
      </c>
      <c r="T112" s="180">
        <v>0</v>
      </c>
      <c r="U112" s="180">
        <v>0</v>
      </c>
      <c r="V112" s="180">
        <v>11</v>
      </c>
      <c r="W112" s="180">
        <v>0</v>
      </c>
      <c r="X112" s="180">
        <v>44</v>
      </c>
      <c r="Y112" s="180"/>
      <c r="Z112" s="180" t="s">
        <v>698</v>
      </c>
      <c r="AA112" s="180" t="s">
        <v>236</v>
      </c>
      <c r="AB112" s="180" t="s">
        <v>228</v>
      </c>
      <c r="AC112" s="180">
        <v>0</v>
      </c>
    </row>
    <row r="113" spans="2:29" ht="90" x14ac:dyDescent="0.25">
      <c r="B113" s="118" t="s">
        <v>163</v>
      </c>
      <c r="C113" s="180">
        <v>104</v>
      </c>
      <c r="D113" s="180" t="s">
        <v>203</v>
      </c>
      <c r="E113" s="180" t="s">
        <v>204</v>
      </c>
      <c r="F113" s="180" t="s">
        <v>468</v>
      </c>
      <c r="G113" s="180" t="s">
        <v>206</v>
      </c>
      <c r="H113" s="180" t="s">
        <v>699</v>
      </c>
      <c r="I113" s="180" t="s">
        <v>700</v>
      </c>
      <c r="J113" s="180" t="s">
        <v>209</v>
      </c>
      <c r="K113" s="180">
        <v>2.25</v>
      </c>
      <c r="L113" s="180" t="s">
        <v>701</v>
      </c>
      <c r="M113" s="180"/>
      <c r="N113" s="180"/>
      <c r="O113" s="180">
        <v>21</v>
      </c>
      <c r="P113" s="180">
        <v>0</v>
      </c>
      <c r="Q113" s="180">
        <v>0</v>
      </c>
      <c r="R113" s="180">
        <v>21</v>
      </c>
      <c r="S113" s="180">
        <v>0</v>
      </c>
      <c r="T113" s="180">
        <v>0</v>
      </c>
      <c r="U113" s="180">
        <v>0</v>
      </c>
      <c r="V113" s="180">
        <v>21</v>
      </c>
      <c r="W113" s="180">
        <v>0</v>
      </c>
      <c r="X113" s="180">
        <v>118</v>
      </c>
      <c r="Y113" s="180"/>
      <c r="Z113" s="180" t="s">
        <v>702</v>
      </c>
      <c r="AA113" s="180" t="s">
        <v>305</v>
      </c>
      <c r="AB113" s="180" t="s">
        <v>213</v>
      </c>
      <c r="AC113" s="180">
        <v>0</v>
      </c>
    </row>
    <row r="114" spans="2:29" ht="120" x14ac:dyDescent="0.25">
      <c r="B114" s="118" t="s">
        <v>163</v>
      </c>
      <c r="C114" s="180">
        <v>105</v>
      </c>
      <c r="D114" s="180" t="s">
        <v>333</v>
      </c>
      <c r="E114" s="180" t="s">
        <v>204</v>
      </c>
      <c r="F114" s="180" t="s">
        <v>703</v>
      </c>
      <c r="G114" s="180" t="s">
        <v>488</v>
      </c>
      <c r="H114" s="180" t="s">
        <v>704</v>
      </c>
      <c r="I114" s="180" t="s">
        <v>704</v>
      </c>
      <c r="J114" s="180" t="s">
        <v>209</v>
      </c>
      <c r="K114" s="180">
        <v>0</v>
      </c>
      <c r="L114" s="180" t="s">
        <v>595</v>
      </c>
      <c r="M114" s="180"/>
      <c r="N114" s="180"/>
      <c r="O114" s="180">
        <v>1</v>
      </c>
      <c r="P114" s="180">
        <v>0</v>
      </c>
      <c r="Q114" s="180">
        <v>0</v>
      </c>
      <c r="R114" s="180">
        <v>0</v>
      </c>
      <c r="S114" s="180">
        <v>0</v>
      </c>
      <c r="T114" s="180">
        <v>0</v>
      </c>
      <c r="U114" s="180">
        <v>0</v>
      </c>
      <c r="V114" s="180">
        <v>0</v>
      </c>
      <c r="W114" s="180">
        <v>1</v>
      </c>
      <c r="X114" s="180">
        <v>0</v>
      </c>
      <c r="Y114" s="180" t="s">
        <v>137</v>
      </c>
      <c r="Z114" s="180" t="s">
        <v>705</v>
      </c>
      <c r="AA114" s="180" t="s">
        <v>430</v>
      </c>
      <c r="AB114" s="180" t="s">
        <v>267</v>
      </c>
      <c r="AC114" s="180">
        <v>0</v>
      </c>
    </row>
    <row r="115" spans="2:29" ht="120" x14ac:dyDescent="0.25">
      <c r="B115" s="118" t="s">
        <v>163</v>
      </c>
      <c r="C115" s="180">
        <v>106</v>
      </c>
      <c r="D115" s="180" t="s">
        <v>333</v>
      </c>
      <c r="E115" s="180" t="s">
        <v>204</v>
      </c>
      <c r="F115" s="180" t="s">
        <v>706</v>
      </c>
      <c r="G115" s="180" t="s">
        <v>488</v>
      </c>
      <c r="H115" s="180" t="s">
        <v>704</v>
      </c>
      <c r="I115" s="180" t="s">
        <v>704</v>
      </c>
      <c r="J115" s="180" t="s">
        <v>209</v>
      </c>
      <c r="K115" s="180">
        <v>0</v>
      </c>
      <c r="L115" s="180" t="s">
        <v>614</v>
      </c>
      <c r="M115" s="180"/>
      <c r="N115" s="180"/>
      <c r="O115" s="180">
        <v>1</v>
      </c>
      <c r="P115" s="180">
        <v>0</v>
      </c>
      <c r="Q115" s="180">
        <v>0</v>
      </c>
      <c r="R115" s="180">
        <v>0</v>
      </c>
      <c r="S115" s="180">
        <v>0</v>
      </c>
      <c r="T115" s="180">
        <v>0</v>
      </c>
      <c r="U115" s="180">
        <v>0</v>
      </c>
      <c r="V115" s="180">
        <v>0</v>
      </c>
      <c r="W115" s="180">
        <v>1</v>
      </c>
      <c r="X115" s="180">
        <v>0</v>
      </c>
      <c r="Y115" s="180" t="s">
        <v>137</v>
      </c>
      <c r="Z115" s="180" t="s">
        <v>705</v>
      </c>
      <c r="AA115" s="180" t="s">
        <v>430</v>
      </c>
      <c r="AB115" s="180" t="s">
        <v>267</v>
      </c>
      <c r="AC115" s="180">
        <v>0</v>
      </c>
    </row>
    <row r="116" spans="2:29" ht="105" x14ac:dyDescent="0.25">
      <c r="B116" s="118" t="s">
        <v>163</v>
      </c>
      <c r="C116" s="180">
        <v>107</v>
      </c>
      <c r="D116" s="180" t="s">
        <v>707</v>
      </c>
      <c r="E116" s="180" t="s">
        <v>204</v>
      </c>
      <c r="F116" s="180" t="s">
        <v>708</v>
      </c>
      <c r="G116" s="180" t="s">
        <v>206</v>
      </c>
      <c r="H116" s="180" t="s">
        <v>709</v>
      </c>
      <c r="I116" s="180" t="s">
        <v>710</v>
      </c>
      <c r="J116" s="180" t="s">
        <v>209</v>
      </c>
      <c r="K116" s="180">
        <v>0.28000000000000003</v>
      </c>
      <c r="L116" s="180" t="s">
        <v>711</v>
      </c>
      <c r="M116" s="180"/>
      <c r="N116" s="180"/>
      <c r="O116" s="180">
        <v>64</v>
      </c>
      <c r="P116" s="180">
        <v>0</v>
      </c>
      <c r="Q116" s="180">
        <v>0</v>
      </c>
      <c r="R116" s="180">
        <v>64</v>
      </c>
      <c r="S116" s="180">
        <v>0</v>
      </c>
      <c r="T116" s="180">
        <v>0</v>
      </c>
      <c r="U116" s="180">
        <v>0</v>
      </c>
      <c r="V116" s="180">
        <v>64</v>
      </c>
      <c r="W116" s="180">
        <v>0</v>
      </c>
      <c r="X116" s="180">
        <v>127</v>
      </c>
      <c r="Y116" s="180"/>
      <c r="Z116" s="180" t="s">
        <v>712</v>
      </c>
      <c r="AA116" s="180" t="s">
        <v>430</v>
      </c>
      <c r="AB116" s="180" t="s">
        <v>267</v>
      </c>
      <c r="AC116" s="180">
        <v>0</v>
      </c>
    </row>
    <row r="117" spans="2:29" ht="105" x14ac:dyDescent="0.25">
      <c r="B117" s="118" t="s">
        <v>163</v>
      </c>
      <c r="C117" s="180">
        <v>108</v>
      </c>
      <c r="D117" s="180" t="s">
        <v>707</v>
      </c>
      <c r="E117" s="180" t="s">
        <v>204</v>
      </c>
      <c r="F117" s="180" t="s">
        <v>708</v>
      </c>
      <c r="G117" s="180" t="s">
        <v>206</v>
      </c>
      <c r="H117" s="180" t="s">
        <v>713</v>
      </c>
      <c r="I117" s="180" t="s">
        <v>714</v>
      </c>
      <c r="J117" s="180" t="s">
        <v>209</v>
      </c>
      <c r="K117" s="180">
        <v>0.216</v>
      </c>
      <c r="L117" s="180" t="s">
        <v>711</v>
      </c>
      <c r="M117" s="180"/>
      <c r="N117" s="180"/>
      <c r="O117" s="180">
        <v>64</v>
      </c>
      <c r="P117" s="180">
        <v>0</v>
      </c>
      <c r="Q117" s="180">
        <v>0</v>
      </c>
      <c r="R117" s="180">
        <v>64</v>
      </c>
      <c r="S117" s="180">
        <v>0</v>
      </c>
      <c r="T117" s="180">
        <v>0</v>
      </c>
      <c r="U117" s="180">
        <v>0</v>
      </c>
      <c r="V117" s="180">
        <v>64</v>
      </c>
      <c r="W117" s="180">
        <v>0</v>
      </c>
      <c r="X117" s="180">
        <v>127</v>
      </c>
      <c r="Y117" s="180"/>
      <c r="Z117" s="180" t="s">
        <v>712</v>
      </c>
      <c r="AA117" s="180" t="s">
        <v>430</v>
      </c>
      <c r="AB117" s="180" t="s">
        <v>267</v>
      </c>
      <c r="AC117" s="180">
        <v>0</v>
      </c>
    </row>
    <row r="118" spans="2:29" ht="105" x14ac:dyDescent="0.25">
      <c r="B118" s="118" t="s">
        <v>163</v>
      </c>
      <c r="C118" s="180">
        <v>109</v>
      </c>
      <c r="D118" s="180" t="s">
        <v>530</v>
      </c>
      <c r="E118" s="180" t="s">
        <v>204</v>
      </c>
      <c r="F118" s="180" t="s">
        <v>715</v>
      </c>
      <c r="G118" s="180" t="s">
        <v>262</v>
      </c>
      <c r="H118" s="180" t="s">
        <v>716</v>
      </c>
      <c r="I118" s="180" t="s">
        <v>717</v>
      </c>
      <c r="J118" s="180" t="s">
        <v>209</v>
      </c>
      <c r="K118" s="180">
        <v>0.3</v>
      </c>
      <c r="L118" s="180" t="s">
        <v>544</v>
      </c>
      <c r="M118" s="180"/>
      <c r="N118" s="180"/>
      <c r="O118" s="180">
        <v>100</v>
      </c>
      <c r="P118" s="180">
        <v>0</v>
      </c>
      <c r="Q118" s="180">
        <v>0</v>
      </c>
      <c r="R118" s="180">
        <v>100</v>
      </c>
      <c r="S118" s="180">
        <v>0</v>
      </c>
      <c r="T118" s="180">
        <v>0</v>
      </c>
      <c r="U118" s="180">
        <v>0</v>
      </c>
      <c r="V118" s="180">
        <v>100</v>
      </c>
      <c r="W118" s="180">
        <v>0</v>
      </c>
      <c r="X118" s="180">
        <v>402</v>
      </c>
      <c r="Y118" s="180"/>
      <c r="Z118" s="180" t="s">
        <v>718</v>
      </c>
      <c r="AA118" s="180" t="s">
        <v>430</v>
      </c>
      <c r="AB118" s="180" t="s">
        <v>267</v>
      </c>
      <c r="AC118" s="180">
        <v>0</v>
      </c>
    </row>
    <row r="119" spans="2:29" ht="90" x14ac:dyDescent="0.25">
      <c r="B119" s="118" t="s">
        <v>163</v>
      </c>
      <c r="C119" s="180">
        <v>110</v>
      </c>
      <c r="D119" s="180" t="s">
        <v>525</v>
      </c>
      <c r="E119" s="180" t="s">
        <v>204</v>
      </c>
      <c r="F119" s="180" t="s">
        <v>719</v>
      </c>
      <c r="G119" s="180" t="s">
        <v>206</v>
      </c>
      <c r="H119" s="180" t="s">
        <v>720</v>
      </c>
      <c r="I119" s="180" t="s">
        <v>721</v>
      </c>
      <c r="J119" s="180" t="s">
        <v>209</v>
      </c>
      <c r="K119" s="180">
        <v>0.62</v>
      </c>
      <c r="L119" s="180" t="s">
        <v>722</v>
      </c>
      <c r="M119" s="180"/>
      <c r="N119" s="180"/>
      <c r="O119" s="180">
        <v>45</v>
      </c>
      <c r="P119" s="180">
        <v>0</v>
      </c>
      <c r="Q119" s="180">
        <v>0</v>
      </c>
      <c r="R119" s="180">
        <v>45</v>
      </c>
      <c r="S119" s="180">
        <v>0</v>
      </c>
      <c r="T119" s="180">
        <v>0</v>
      </c>
      <c r="U119" s="180">
        <v>0</v>
      </c>
      <c r="V119" s="180">
        <v>45</v>
      </c>
      <c r="W119" s="180">
        <v>0</v>
      </c>
      <c r="X119" s="180">
        <v>135</v>
      </c>
      <c r="Y119" s="180"/>
      <c r="Z119" s="180" t="s">
        <v>723</v>
      </c>
      <c r="AA119" s="180" t="s">
        <v>430</v>
      </c>
      <c r="AB119" s="180" t="s">
        <v>267</v>
      </c>
      <c r="AC119" s="180">
        <v>0</v>
      </c>
    </row>
    <row r="120" spans="2:29" ht="105" x14ac:dyDescent="0.25">
      <c r="B120" s="118" t="s">
        <v>163</v>
      </c>
      <c r="C120" s="180">
        <v>111</v>
      </c>
      <c r="D120" s="180" t="s">
        <v>367</v>
      </c>
      <c r="E120" s="180" t="s">
        <v>204</v>
      </c>
      <c r="F120" s="180" t="s">
        <v>575</v>
      </c>
      <c r="G120" s="180" t="s">
        <v>353</v>
      </c>
      <c r="H120" s="180" t="s">
        <v>724</v>
      </c>
      <c r="I120" s="180" t="s">
        <v>724</v>
      </c>
      <c r="J120" s="180" t="s">
        <v>209</v>
      </c>
      <c r="K120" s="180">
        <v>0</v>
      </c>
      <c r="L120" s="180" t="s">
        <v>577</v>
      </c>
      <c r="M120" s="180"/>
      <c r="N120" s="180"/>
      <c r="O120" s="180">
        <v>0</v>
      </c>
      <c r="P120" s="180">
        <v>0</v>
      </c>
      <c r="Q120" s="180">
        <v>0</v>
      </c>
      <c r="R120" s="180">
        <v>0</v>
      </c>
      <c r="S120" s="180">
        <v>0</v>
      </c>
      <c r="T120" s="180">
        <v>0</v>
      </c>
      <c r="U120" s="180">
        <v>0</v>
      </c>
      <c r="V120" s="180">
        <v>0</v>
      </c>
      <c r="W120" s="180">
        <v>0</v>
      </c>
      <c r="X120" s="180">
        <v>0</v>
      </c>
      <c r="Y120" s="180" t="s">
        <v>137</v>
      </c>
      <c r="Z120" s="180" t="s">
        <v>725</v>
      </c>
      <c r="AA120" s="180" t="s">
        <v>430</v>
      </c>
      <c r="AB120" s="180" t="s">
        <v>267</v>
      </c>
      <c r="AC120" s="180">
        <v>0</v>
      </c>
    </row>
    <row r="121" spans="2:29" ht="240" x14ac:dyDescent="0.25">
      <c r="B121" s="118" t="s">
        <v>163</v>
      </c>
      <c r="C121" s="180">
        <v>112</v>
      </c>
      <c r="D121" s="180" t="s">
        <v>214</v>
      </c>
      <c r="E121" s="180" t="s">
        <v>204</v>
      </c>
      <c r="F121" s="180" t="s">
        <v>726</v>
      </c>
      <c r="G121" s="180" t="s">
        <v>206</v>
      </c>
      <c r="H121" s="180" t="s">
        <v>727</v>
      </c>
      <c r="I121" s="180" t="s">
        <v>728</v>
      </c>
      <c r="J121" s="180" t="s">
        <v>209</v>
      </c>
      <c r="K121" s="180">
        <v>10.882999999999999</v>
      </c>
      <c r="L121" s="180" t="s">
        <v>729</v>
      </c>
      <c r="M121" s="180"/>
      <c r="N121" s="180"/>
      <c r="O121" s="180">
        <v>120</v>
      </c>
      <c r="P121" s="180">
        <v>0</v>
      </c>
      <c r="Q121" s="180">
        <v>0</v>
      </c>
      <c r="R121" s="180">
        <v>120</v>
      </c>
      <c r="S121" s="180">
        <v>0</v>
      </c>
      <c r="T121" s="180">
        <v>0</v>
      </c>
      <c r="U121" s="180">
        <v>0</v>
      </c>
      <c r="V121" s="180">
        <v>120</v>
      </c>
      <c r="W121" s="180">
        <v>0</v>
      </c>
      <c r="X121" s="180">
        <v>956</v>
      </c>
      <c r="Y121" s="180" t="s">
        <v>137</v>
      </c>
      <c r="Z121" s="180" t="s">
        <v>730</v>
      </c>
      <c r="AA121" s="180" t="s">
        <v>731</v>
      </c>
      <c r="AB121" s="180" t="s">
        <v>732</v>
      </c>
      <c r="AC121" s="180">
        <v>0</v>
      </c>
    </row>
    <row r="122" spans="2:29" ht="105" x14ac:dyDescent="0.25">
      <c r="B122" s="118" t="s">
        <v>163</v>
      </c>
      <c r="C122" s="180">
        <v>113</v>
      </c>
      <c r="D122" s="180" t="s">
        <v>733</v>
      </c>
      <c r="E122" s="180" t="s">
        <v>204</v>
      </c>
      <c r="F122" s="180" t="s">
        <v>734</v>
      </c>
      <c r="G122" s="180" t="s">
        <v>206</v>
      </c>
      <c r="H122" s="180" t="s">
        <v>735</v>
      </c>
      <c r="I122" s="180" t="s">
        <v>735</v>
      </c>
      <c r="J122" s="180" t="s">
        <v>209</v>
      </c>
      <c r="K122" s="180">
        <v>0</v>
      </c>
      <c r="L122" s="180" t="s">
        <v>736</v>
      </c>
      <c r="M122" s="180"/>
      <c r="N122" s="180"/>
      <c r="O122" s="180">
        <v>1</v>
      </c>
      <c r="P122" s="180">
        <v>0</v>
      </c>
      <c r="Q122" s="180">
        <v>0</v>
      </c>
      <c r="R122" s="180">
        <v>0</v>
      </c>
      <c r="S122" s="180">
        <v>0</v>
      </c>
      <c r="T122" s="180">
        <v>0</v>
      </c>
      <c r="U122" s="180">
        <v>0</v>
      </c>
      <c r="V122" s="180">
        <v>0</v>
      </c>
      <c r="W122" s="180">
        <v>1</v>
      </c>
      <c r="X122" s="180">
        <v>0</v>
      </c>
      <c r="Y122" s="180" t="s">
        <v>137</v>
      </c>
      <c r="Z122" s="180" t="s">
        <v>737</v>
      </c>
      <c r="AA122" s="180" t="s">
        <v>430</v>
      </c>
      <c r="AB122" s="180" t="s">
        <v>267</v>
      </c>
      <c r="AC122" s="180">
        <v>0</v>
      </c>
    </row>
    <row r="123" spans="2:29" ht="255" x14ac:dyDescent="0.25">
      <c r="B123" s="118" t="s">
        <v>163</v>
      </c>
      <c r="C123" s="180">
        <v>114</v>
      </c>
      <c r="D123" s="180" t="s">
        <v>214</v>
      </c>
      <c r="E123" s="180" t="s">
        <v>322</v>
      </c>
      <c r="F123" s="180" t="s">
        <v>738</v>
      </c>
      <c r="G123" s="180" t="s">
        <v>206</v>
      </c>
      <c r="H123" s="180" t="s">
        <v>739</v>
      </c>
      <c r="I123" s="180" t="s">
        <v>740</v>
      </c>
      <c r="J123" s="180" t="s">
        <v>209</v>
      </c>
      <c r="K123" s="180">
        <v>4.62</v>
      </c>
      <c r="L123" s="180" t="s">
        <v>741</v>
      </c>
      <c r="M123" s="180"/>
      <c r="N123" s="180"/>
      <c r="O123" s="180">
        <v>1</v>
      </c>
      <c r="P123" s="180">
        <v>0</v>
      </c>
      <c r="Q123" s="180">
        <v>0</v>
      </c>
      <c r="R123" s="180">
        <v>0</v>
      </c>
      <c r="S123" s="180">
        <v>0</v>
      </c>
      <c r="T123" s="180">
        <v>0</v>
      </c>
      <c r="U123" s="180">
        <v>0</v>
      </c>
      <c r="V123" s="180">
        <v>0</v>
      </c>
      <c r="W123" s="180">
        <v>1</v>
      </c>
      <c r="X123" s="180">
        <v>117</v>
      </c>
      <c r="Y123" s="180" t="s">
        <v>137</v>
      </c>
      <c r="Z123" s="180" t="s">
        <v>742</v>
      </c>
      <c r="AA123" s="180" t="s">
        <v>345</v>
      </c>
      <c r="AB123" s="180" t="s">
        <v>267</v>
      </c>
      <c r="AC123" s="180">
        <v>1</v>
      </c>
    </row>
    <row r="124" spans="2:29" ht="105" x14ac:dyDescent="0.25">
      <c r="B124" s="118" t="s">
        <v>163</v>
      </c>
      <c r="C124" s="180">
        <v>115</v>
      </c>
      <c r="D124" s="180" t="s">
        <v>251</v>
      </c>
      <c r="E124" s="180" t="s">
        <v>204</v>
      </c>
      <c r="F124" s="180" t="s">
        <v>743</v>
      </c>
      <c r="G124" s="180" t="s">
        <v>206</v>
      </c>
      <c r="H124" s="180" t="s">
        <v>744</v>
      </c>
      <c r="I124" s="180" t="s">
        <v>745</v>
      </c>
      <c r="J124" s="180" t="s">
        <v>209</v>
      </c>
      <c r="K124" s="180">
        <v>1.5</v>
      </c>
      <c r="L124" s="180" t="s">
        <v>746</v>
      </c>
      <c r="M124" s="180"/>
      <c r="N124" s="180"/>
      <c r="O124" s="180">
        <v>85</v>
      </c>
      <c r="P124" s="180">
        <v>0</v>
      </c>
      <c r="Q124" s="180">
        <v>0</v>
      </c>
      <c r="R124" s="180">
        <v>85</v>
      </c>
      <c r="S124" s="180">
        <v>0</v>
      </c>
      <c r="T124" s="180">
        <v>0</v>
      </c>
      <c r="U124" s="180">
        <v>0</v>
      </c>
      <c r="V124" s="180">
        <v>85</v>
      </c>
      <c r="W124" s="180">
        <v>0</v>
      </c>
      <c r="X124" s="180">
        <v>160</v>
      </c>
      <c r="Y124" s="180"/>
      <c r="Z124" s="180" t="s">
        <v>747</v>
      </c>
      <c r="AA124" s="180" t="s">
        <v>413</v>
      </c>
      <c r="AB124" s="180" t="s">
        <v>228</v>
      </c>
      <c r="AC124" s="180">
        <v>0</v>
      </c>
    </row>
    <row r="125" spans="2:29" ht="165" x14ac:dyDescent="0.25">
      <c r="B125" s="118" t="s">
        <v>163</v>
      </c>
      <c r="C125" s="180">
        <v>116</v>
      </c>
      <c r="D125" s="180" t="s">
        <v>442</v>
      </c>
      <c r="E125" s="180" t="s">
        <v>204</v>
      </c>
      <c r="F125" s="180" t="s">
        <v>531</v>
      </c>
      <c r="G125" s="180" t="s">
        <v>262</v>
      </c>
      <c r="H125" s="180" t="s">
        <v>748</v>
      </c>
      <c r="I125" s="180" t="s">
        <v>749</v>
      </c>
      <c r="J125" s="180" t="s">
        <v>209</v>
      </c>
      <c r="K125" s="180">
        <v>0.13</v>
      </c>
      <c r="L125" s="180" t="s">
        <v>534</v>
      </c>
      <c r="M125" s="180"/>
      <c r="N125" s="180"/>
      <c r="O125" s="180">
        <v>70</v>
      </c>
      <c r="P125" s="180">
        <v>0</v>
      </c>
      <c r="Q125" s="180">
        <v>0</v>
      </c>
      <c r="R125" s="180">
        <v>70</v>
      </c>
      <c r="S125" s="180">
        <v>0</v>
      </c>
      <c r="T125" s="180">
        <v>0</v>
      </c>
      <c r="U125" s="180">
        <v>0</v>
      </c>
      <c r="V125" s="180">
        <v>70</v>
      </c>
      <c r="W125" s="180">
        <v>0</v>
      </c>
      <c r="X125" s="180">
        <v>236</v>
      </c>
      <c r="Y125" s="180"/>
      <c r="Z125" s="180" t="s">
        <v>750</v>
      </c>
      <c r="AA125" s="180" t="s">
        <v>274</v>
      </c>
      <c r="AB125" s="180" t="s">
        <v>267</v>
      </c>
      <c r="AC125" s="180">
        <v>0</v>
      </c>
    </row>
    <row r="126" spans="2:29" ht="165" x14ac:dyDescent="0.25">
      <c r="B126" s="118" t="s">
        <v>163</v>
      </c>
      <c r="C126" s="180">
        <v>117</v>
      </c>
      <c r="D126" s="180" t="s">
        <v>442</v>
      </c>
      <c r="E126" s="180" t="s">
        <v>204</v>
      </c>
      <c r="F126" s="180" t="s">
        <v>751</v>
      </c>
      <c r="G126" s="180" t="s">
        <v>262</v>
      </c>
      <c r="H126" s="180" t="s">
        <v>752</v>
      </c>
      <c r="I126" s="180" t="s">
        <v>753</v>
      </c>
      <c r="J126" s="180" t="s">
        <v>209</v>
      </c>
      <c r="K126" s="180">
        <v>2.92</v>
      </c>
      <c r="L126" s="180" t="s">
        <v>754</v>
      </c>
      <c r="M126" s="180"/>
      <c r="N126" s="180"/>
      <c r="O126" s="180">
        <v>40</v>
      </c>
      <c r="P126" s="180">
        <v>0</v>
      </c>
      <c r="Q126" s="180">
        <v>0</v>
      </c>
      <c r="R126" s="180">
        <v>40</v>
      </c>
      <c r="S126" s="180">
        <v>0</v>
      </c>
      <c r="T126" s="180">
        <v>0</v>
      </c>
      <c r="U126" s="180">
        <v>0</v>
      </c>
      <c r="V126" s="180">
        <v>40</v>
      </c>
      <c r="W126" s="180">
        <v>0</v>
      </c>
      <c r="X126" s="180">
        <v>236</v>
      </c>
      <c r="Y126" s="180"/>
      <c r="Z126" s="180" t="s">
        <v>755</v>
      </c>
      <c r="AA126" s="180" t="s">
        <v>756</v>
      </c>
      <c r="AB126" s="180" t="s">
        <v>267</v>
      </c>
      <c r="AC126" s="180">
        <v>1</v>
      </c>
    </row>
    <row r="127" spans="2:29" ht="150" x14ac:dyDescent="0.25">
      <c r="B127" s="118" t="s">
        <v>163</v>
      </c>
      <c r="C127" s="180">
        <v>118</v>
      </c>
      <c r="D127" s="180" t="s">
        <v>214</v>
      </c>
      <c r="E127" s="180" t="s">
        <v>204</v>
      </c>
      <c r="F127" s="180" t="s">
        <v>757</v>
      </c>
      <c r="G127" s="180" t="s">
        <v>206</v>
      </c>
      <c r="H127" s="180" t="s">
        <v>758</v>
      </c>
      <c r="I127" s="180" t="s">
        <v>759</v>
      </c>
      <c r="J127" s="180" t="s">
        <v>209</v>
      </c>
      <c r="K127" s="180">
        <v>5.8</v>
      </c>
      <c r="L127" s="180" t="s">
        <v>760</v>
      </c>
      <c r="M127" s="180"/>
      <c r="N127" s="180"/>
      <c r="O127" s="180">
        <v>40</v>
      </c>
      <c r="P127" s="180">
        <v>0</v>
      </c>
      <c r="Q127" s="180">
        <v>0</v>
      </c>
      <c r="R127" s="180">
        <v>40</v>
      </c>
      <c r="S127" s="180">
        <v>0</v>
      </c>
      <c r="T127" s="180">
        <v>0</v>
      </c>
      <c r="U127" s="180">
        <v>0</v>
      </c>
      <c r="V127" s="180">
        <v>40</v>
      </c>
      <c r="W127" s="180">
        <v>0</v>
      </c>
      <c r="X127" s="180">
        <v>102</v>
      </c>
      <c r="Y127" s="180"/>
      <c r="Z127" s="180" t="s">
        <v>761</v>
      </c>
      <c r="AA127" s="180" t="s">
        <v>281</v>
      </c>
      <c r="AB127" s="180" t="s">
        <v>762</v>
      </c>
      <c r="AC127" s="180">
        <v>1</v>
      </c>
    </row>
    <row r="128" spans="2:29" ht="225" x14ac:dyDescent="0.25">
      <c r="B128" s="118" t="s">
        <v>163</v>
      </c>
      <c r="C128" s="180">
        <v>119</v>
      </c>
      <c r="D128" s="180" t="s">
        <v>203</v>
      </c>
      <c r="E128" s="180" t="s">
        <v>204</v>
      </c>
      <c r="F128" s="180" t="s">
        <v>763</v>
      </c>
      <c r="G128" s="180" t="s">
        <v>206</v>
      </c>
      <c r="H128" s="180" t="s">
        <v>764</v>
      </c>
      <c r="I128" s="180" t="s">
        <v>765</v>
      </c>
      <c r="J128" s="180" t="s">
        <v>209</v>
      </c>
      <c r="K128" s="180">
        <v>0.22</v>
      </c>
      <c r="L128" s="180" t="s">
        <v>766</v>
      </c>
      <c r="M128" s="180"/>
      <c r="N128" s="180"/>
      <c r="O128" s="180">
        <v>25</v>
      </c>
      <c r="P128" s="180">
        <v>0</v>
      </c>
      <c r="Q128" s="180">
        <v>0</v>
      </c>
      <c r="R128" s="180">
        <v>25</v>
      </c>
      <c r="S128" s="180">
        <v>0</v>
      </c>
      <c r="T128" s="180">
        <v>0</v>
      </c>
      <c r="U128" s="180">
        <v>0</v>
      </c>
      <c r="V128" s="180">
        <v>25</v>
      </c>
      <c r="W128" s="180">
        <v>0</v>
      </c>
      <c r="X128" s="180">
        <v>171</v>
      </c>
      <c r="Y128" s="180"/>
      <c r="Z128" s="180" t="s">
        <v>767</v>
      </c>
      <c r="AA128" s="180" t="s">
        <v>305</v>
      </c>
      <c r="AB128" s="180" t="s">
        <v>768</v>
      </c>
      <c r="AC128" s="180">
        <v>0</v>
      </c>
    </row>
    <row r="129" spans="2:29" ht="135" x14ac:dyDescent="0.25">
      <c r="B129" s="118" t="s">
        <v>163</v>
      </c>
      <c r="C129" s="180">
        <v>120</v>
      </c>
      <c r="D129" s="180" t="s">
        <v>268</v>
      </c>
      <c r="E129" s="180" t="s">
        <v>322</v>
      </c>
      <c r="F129" s="180" t="s">
        <v>769</v>
      </c>
      <c r="G129" s="180" t="s">
        <v>206</v>
      </c>
      <c r="H129" s="180" t="s">
        <v>770</v>
      </c>
      <c r="I129" s="180" t="s">
        <v>771</v>
      </c>
      <c r="J129" s="180" t="s">
        <v>209</v>
      </c>
      <c r="K129" s="180">
        <v>0.65</v>
      </c>
      <c r="L129" s="180" t="s">
        <v>772</v>
      </c>
      <c r="M129" s="180"/>
      <c r="N129" s="180"/>
      <c r="O129" s="180">
        <v>15</v>
      </c>
      <c r="P129" s="180">
        <v>0</v>
      </c>
      <c r="Q129" s="180">
        <v>0</v>
      </c>
      <c r="R129" s="180">
        <v>15</v>
      </c>
      <c r="S129" s="180">
        <v>0</v>
      </c>
      <c r="T129" s="180">
        <v>0</v>
      </c>
      <c r="U129" s="180">
        <v>0</v>
      </c>
      <c r="V129" s="180">
        <v>15</v>
      </c>
      <c r="W129" s="180">
        <v>0</v>
      </c>
      <c r="X129" s="180">
        <v>313</v>
      </c>
      <c r="Y129" s="180"/>
      <c r="Z129" s="180" t="s">
        <v>773</v>
      </c>
      <c r="AA129" s="180" t="s">
        <v>220</v>
      </c>
      <c r="AB129" s="180" t="s">
        <v>213</v>
      </c>
      <c r="AC129" s="180">
        <v>1</v>
      </c>
    </row>
    <row r="130" spans="2:29" ht="300" x14ac:dyDescent="0.25">
      <c r="B130" s="118" t="s">
        <v>163</v>
      </c>
      <c r="C130" s="180">
        <v>121</v>
      </c>
      <c r="D130" s="180" t="s">
        <v>245</v>
      </c>
      <c r="E130" s="180" t="s">
        <v>380</v>
      </c>
      <c r="F130" s="180" t="s">
        <v>774</v>
      </c>
      <c r="G130" s="180" t="s">
        <v>206</v>
      </c>
      <c r="H130" s="180" t="s">
        <v>775</v>
      </c>
      <c r="I130" s="180" t="s">
        <v>776</v>
      </c>
      <c r="J130" s="180" t="s">
        <v>209</v>
      </c>
      <c r="K130" s="180">
        <v>0.73</v>
      </c>
      <c r="L130" s="180" t="s">
        <v>777</v>
      </c>
      <c r="M130" s="180"/>
      <c r="N130" s="180"/>
      <c r="O130" s="180">
        <v>47</v>
      </c>
      <c r="P130" s="180">
        <v>0</v>
      </c>
      <c r="Q130" s="180">
        <v>0</v>
      </c>
      <c r="R130" s="180">
        <v>47</v>
      </c>
      <c r="S130" s="180">
        <v>0</v>
      </c>
      <c r="T130" s="180">
        <v>0</v>
      </c>
      <c r="U130" s="180">
        <v>0</v>
      </c>
      <c r="V130" s="180">
        <v>47</v>
      </c>
      <c r="W130" s="180">
        <v>0</v>
      </c>
      <c r="X130" s="180">
        <v>98</v>
      </c>
      <c r="Y130" s="180"/>
      <c r="Z130" s="180" t="s">
        <v>778</v>
      </c>
      <c r="AA130" s="180" t="s">
        <v>401</v>
      </c>
      <c r="AB130" s="180" t="s">
        <v>228</v>
      </c>
      <c r="AC130" s="180">
        <v>0</v>
      </c>
    </row>
    <row r="131" spans="2:29" ht="120" x14ac:dyDescent="0.25">
      <c r="B131" s="118" t="s">
        <v>163</v>
      </c>
      <c r="C131" s="180">
        <v>122</v>
      </c>
      <c r="D131" s="180" t="s">
        <v>670</v>
      </c>
      <c r="E131" s="180" t="s">
        <v>322</v>
      </c>
      <c r="F131" s="180" t="s">
        <v>779</v>
      </c>
      <c r="G131" s="180" t="s">
        <v>206</v>
      </c>
      <c r="H131" s="180" t="s">
        <v>780</v>
      </c>
      <c r="I131" s="180" t="s">
        <v>781</v>
      </c>
      <c r="J131" s="180" t="s">
        <v>209</v>
      </c>
      <c r="K131" s="180">
        <v>1.45</v>
      </c>
      <c r="L131" s="180" t="s">
        <v>782</v>
      </c>
      <c r="M131" s="180"/>
      <c r="N131" s="180"/>
      <c r="O131" s="180">
        <v>30</v>
      </c>
      <c r="P131" s="180">
        <v>0</v>
      </c>
      <c r="Q131" s="180">
        <v>0</v>
      </c>
      <c r="R131" s="180">
        <v>29</v>
      </c>
      <c r="S131" s="180">
        <v>0</v>
      </c>
      <c r="T131" s="180">
        <v>0</v>
      </c>
      <c r="U131" s="180">
        <v>0</v>
      </c>
      <c r="V131" s="180">
        <v>29</v>
      </c>
      <c r="W131" s="180">
        <v>1</v>
      </c>
      <c r="X131" s="180">
        <v>217</v>
      </c>
      <c r="Y131" s="180" t="s">
        <v>137</v>
      </c>
      <c r="Z131" s="180" t="s">
        <v>783</v>
      </c>
      <c r="AA131" s="180" t="s">
        <v>220</v>
      </c>
      <c r="AB131" s="180" t="s">
        <v>213</v>
      </c>
      <c r="AC131" s="180">
        <v>1</v>
      </c>
    </row>
    <row r="132" spans="2:29" ht="180" x14ac:dyDescent="0.25">
      <c r="B132" s="118" t="s">
        <v>163</v>
      </c>
      <c r="C132" s="180">
        <v>123</v>
      </c>
      <c r="D132" s="180" t="s">
        <v>251</v>
      </c>
      <c r="E132" s="180" t="s">
        <v>322</v>
      </c>
      <c r="F132" s="180" t="s">
        <v>784</v>
      </c>
      <c r="G132" s="180" t="s">
        <v>206</v>
      </c>
      <c r="H132" s="180" t="s">
        <v>785</v>
      </c>
      <c r="I132" s="180" t="s">
        <v>786</v>
      </c>
      <c r="J132" s="180" t="s">
        <v>209</v>
      </c>
      <c r="K132" s="180">
        <v>0.65</v>
      </c>
      <c r="L132" s="180" t="s">
        <v>787</v>
      </c>
      <c r="M132" s="180"/>
      <c r="N132" s="180"/>
      <c r="O132" s="180">
        <v>45</v>
      </c>
      <c r="P132" s="180">
        <v>0</v>
      </c>
      <c r="Q132" s="180">
        <v>0</v>
      </c>
      <c r="R132" s="180">
        <v>44</v>
      </c>
      <c r="S132" s="180">
        <v>0</v>
      </c>
      <c r="T132" s="180">
        <v>0</v>
      </c>
      <c r="U132" s="180">
        <v>0</v>
      </c>
      <c r="V132" s="180">
        <v>44</v>
      </c>
      <c r="W132" s="180">
        <v>1</v>
      </c>
      <c r="X132" s="180">
        <v>46</v>
      </c>
      <c r="Y132" s="180" t="s">
        <v>137</v>
      </c>
      <c r="Z132" s="180" t="s">
        <v>788</v>
      </c>
      <c r="AA132" s="180" t="s">
        <v>413</v>
      </c>
      <c r="AB132" s="180" t="s">
        <v>228</v>
      </c>
      <c r="AC132" s="180">
        <v>0</v>
      </c>
    </row>
    <row r="133" spans="2:29" ht="120" x14ac:dyDescent="0.25">
      <c r="B133" s="118" t="s">
        <v>163</v>
      </c>
      <c r="C133" s="180">
        <v>124</v>
      </c>
      <c r="D133" s="180" t="s">
        <v>789</v>
      </c>
      <c r="E133" s="180" t="s">
        <v>204</v>
      </c>
      <c r="F133" s="180" t="s">
        <v>790</v>
      </c>
      <c r="G133" s="180" t="s">
        <v>206</v>
      </c>
      <c r="H133" s="180" t="s">
        <v>791</v>
      </c>
      <c r="I133" s="180" t="s">
        <v>792</v>
      </c>
      <c r="J133" s="180" t="s">
        <v>209</v>
      </c>
      <c r="K133" s="180">
        <v>0.5</v>
      </c>
      <c r="L133" s="180" t="s">
        <v>793</v>
      </c>
      <c r="M133" s="180"/>
      <c r="N133" s="180"/>
      <c r="O133" s="180">
        <v>90</v>
      </c>
      <c r="P133" s="180">
        <v>0</v>
      </c>
      <c r="Q133" s="180">
        <v>0</v>
      </c>
      <c r="R133" s="180">
        <v>90</v>
      </c>
      <c r="S133" s="180">
        <v>0</v>
      </c>
      <c r="T133" s="180">
        <v>0</v>
      </c>
      <c r="U133" s="180">
        <v>0</v>
      </c>
      <c r="V133" s="180">
        <v>90</v>
      </c>
      <c r="W133" s="180">
        <v>0</v>
      </c>
      <c r="X133" s="180">
        <v>154</v>
      </c>
      <c r="Y133" s="180"/>
      <c r="Z133" s="180" t="s">
        <v>794</v>
      </c>
      <c r="AA133" s="180" t="s">
        <v>220</v>
      </c>
      <c r="AB133" s="180" t="s">
        <v>267</v>
      </c>
      <c r="AC133" s="180">
        <v>1</v>
      </c>
    </row>
    <row r="134" spans="2:29" ht="375" x14ac:dyDescent="0.25">
      <c r="B134" s="118" t="s">
        <v>163</v>
      </c>
      <c r="C134" s="180">
        <v>125</v>
      </c>
      <c r="D134" s="180" t="s">
        <v>666</v>
      </c>
      <c r="E134" s="180" t="s">
        <v>322</v>
      </c>
      <c r="F134" s="180" t="s">
        <v>795</v>
      </c>
      <c r="G134" s="180" t="s">
        <v>206</v>
      </c>
      <c r="H134" s="180" t="s">
        <v>796</v>
      </c>
      <c r="I134" s="180" t="s">
        <v>797</v>
      </c>
      <c r="J134" s="180" t="s">
        <v>209</v>
      </c>
      <c r="K134" s="180">
        <v>0.28000000000000003</v>
      </c>
      <c r="L134" s="180" t="s">
        <v>798</v>
      </c>
      <c r="M134" s="180"/>
      <c r="N134" s="180"/>
      <c r="O134" s="180">
        <v>120</v>
      </c>
      <c r="P134" s="180">
        <v>0</v>
      </c>
      <c r="Q134" s="180">
        <v>0</v>
      </c>
      <c r="R134" s="180">
        <v>120</v>
      </c>
      <c r="S134" s="180">
        <v>0</v>
      </c>
      <c r="T134" s="180">
        <v>0</v>
      </c>
      <c r="U134" s="180">
        <v>0</v>
      </c>
      <c r="V134" s="180">
        <v>120</v>
      </c>
      <c r="W134" s="180">
        <v>0</v>
      </c>
      <c r="X134" s="180">
        <v>353</v>
      </c>
      <c r="Y134" s="180"/>
      <c r="Z134" s="180" t="s">
        <v>799</v>
      </c>
      <c r="AA134" s="180" t="s">
        <v>401</v>
      </c>
      <c r="AB134" s="180" t="s">
        <v>228</v>
      </c>
      <c r="AC134" s="180">
        <v>0</v>
      </c>
    </row>
    <row r="135" spans="2:29" ht="405" x14ac:dyDescent="0.25">
      <c r="B135" s="118" t="s">
        <v>163</v>
      </c>
      <c r="C135" s="180">
        <v>126</v>
      </c>
      <c r="D135" s="180" t="s">
        <v>436</v>
      </c>
      <c r="E135" s="180" t="s">
        <v>322</v>
      </c>
      <c r="F135" s="180" t="s">
        <v>800</v>
      </c>
      <c r="G135" s="180" t="s">
        <v>206</v>
      </c>
      <c r="H135" s="180" t="s">
        <v>801</v>
      </c>
      <c r="I135" s="180" t="s">
        <v>802</v>
      </c>
      <c r="J135" s="180" t="s">
        <v>209</v>
      </c>
      <c r="K135" s="180">
        <v>2.6160000000000001</v>
      </c>
      <c r="L135" s="180" t="s">
        <v>803</v>
      </c>
      <c r="M135" s="180"/>
      <c r="N135" s="180"/>
      <c r="O135" s="180">
        <v>45</v>
      </c>
      <c r="P135" s="180">
        <v>0</v>
      </c>
      <c r="Q135" s="180">
        <v>0</v>
      </c>
      <c r="R135" s="180">
        <v>45</v>
      </c>
      <c r="S135" s="180">
        <v>0</v>
      </c>
      <c r="T135" s="180">
        <v>0</v>
      </c>
      <c r="U135" s="180">
        <v>0</v>
      </c>
      <c r="V135" s="180">
        <v>45</v>
      </c>
      <c r="W135" s="180">
        <v>0</v>
      </c>
      <c r="X135" s="180">
        <v>313</v>
      </c>
      <c r="Y135" s="180"/>
      <c r="Z135" s="180" t="s">
        <v>804</v>
      </c>
      <c r="AA135" s="180" t="s">
        <v>220</v>
      </c>
      <c r="AB135" s="180" t="s">
        <v>213</v>
      </c>
      <c r="AC135" s="180">
        <v>1</v>
      </c>
    </row>
    <row r="136" spans="2:29" ht="135" x14ac:dyDescent="0.25">
      <c r="B136" s="118" t="s">
        <v>163</v>
      </c>
      <c r="C136" s="180">
        <v>127</v>
      </c>
      <c r="D136" s="180" t="s">
        <v>805</v>
      </c>
      <c r="E136" s="180" t="s">
        <v>204</v>
      </c>
      <c r="F136" s="180" t="s">
        <v>806</v>
      </c>
      <c r="G136" s="180" t="s">
        <v>206</v>
      </c>
      <c r="H136" s="180" t="s">
        <v>807</v>
      </c>
      <c r="I136" s="180" t="s">
        <v>808</v>
      </c>
      <c r="J136" s="180" t="s">
        <v>209</v>
      </c>
      <c r="K136" s="180">
        <v>0.91600000000000004</v>
      </c>
      <c r="L136" s="180" t="s">
        <v>809</v>
      </c>
      <c r="M136" s="180"/>
      <c r="N136" s="180"/>
      <c r="O136" s="180">
        <v>0</v>
      </c>
      <c r="P136" s="180">
        <v>0</v>
      </c>
      <c r="Q136" s="180">
        <v>0</v>
      </c>
      <c r="R136" s="180">
        <v>0</v>
      </c>
      <c r="S136" s="180">
        <v>0</v>
      </c>
      <c r="T136" s="180">
        <v>0</v>
      </c>
      <c r="U136" s="180">
        <v>0</v>
      </c>
      <c r="V136" s="180">
        <v>0</v>
      </c>
      <c r="W136" s="180">
        <v>0</v>
      </c>
      <c r="X136" s="180">
        <v>11</v>
      </c>
      <c r="Y136" s="180"/>
      <c r="Z136" s="180" t="s">
        <v>810</v>
      </c>
      <c r="AA136" s="180" t="s">
        <v>281</v>
      </c>
      <c r="AB136" s="180" t="s">
        <v>267</v>
      </c>
      <c r="AC136" s="180">
        <v>1</v>
      </c>
    </row>
    <row r="137" spans="2:29" ht="105" x14ac:dyDescent="0.25">
      <c r="B137" s="118" t="s">
        <v>163</v>
      </c>
      <c r="C137" s="180">
        <v>128</v>
      </c>
      <c r="D137" s="180" t="s">
        <v>333</v>
      </c>
      <c r="E137" s="180" t="s">
        <v>204</v>
      </c>
      <c r="F137" s="180" t="s">
        <v>561</v>
      </c>
      <c r="G137" s="180" t="s">
        <v>488</v>
      </c>
      <c r="H137" s="180" t="s">
        <v>811</v>
      </c>
      <c r="I137" s="180" t="s">
        <v>811</v>
      </c>
      <c r="J137" s="180" t="s">
        <v>209</v>
      </c>
      <c r="K137" s="180">
        <v>0</v>
      </c>
      <c r="L137" s="180" t="s">
        <v>561</v>
      </c>
      <c r="M137" s="180"/>
      <c r="N137" s="180"/>
      <c r="O137" s="180">
        <v>1</v>
      </c>
      <c r="P137" s="180">
        <v>0</v>
      </c>
      <c r="Q137" s="180">
        <v>0</v>
      </c>
      <c r="R137" s="180">
        <v>0</v>
      </c>
      <c r="S137" s="180">
        <v>0</v>
      </c>
      <c r="T137" s="180">
        <v>0</v>
      </c>
      <c r="U137" s="180">
        <v>0</v>
      </c>
      <c r="V137" s="180">
        <v>0</v>
      </c>
      <c r="W137" s="180">
        <v>1</v>
      </c>
      <c r="X137" s="180">
        <v>0</v>
      </c>
      <c r="Y137" s="180" t="s">
        <v>137</v>
      </c>
      <c r="Z137" s="180" t="s">
        <v>812</v>
      </c>
      <c r="AA137" s="180" t="s">
        <v>401</v>
      </c>
      <c r="AB137" s="180" t="s">
        <v>732</v>
      </c>
      <c r="AC137" s="180">
        <v>0</v>
      </c>
    </row>
    <row r="138" spans="2:29" ht="75" x14ac:dyDescent="0.25">
      <c r="B138" s="118" t="s">
        <v>163</v>
      </c>
      <c r="C138" s="180">
        <v>129</v>
      </c>
      <c r="D138" s="180" t="s">
        <v>436</v>
      </c>
      <c r="E138" s="180" t="s">
        <v>556</v>
      </c>
      <c r="F138" s="180" t="s">
        <v>813</v>
      </c>
      <c r="G138" s="180" t="s">
        <v>814</v>
      </c>
      <c r="H138" s="180" t="s">
        <v>815</v>
      </c>
      <c r="I138" s="180" t="s">
        <v>816</v>
      </c>
      <c r="J138" s="180" t="s">
        <v>209</v>
      </c>
      <c r="K138" s="180">
        <v>3.2330000000000001</v>
      </c>
      <c r="L138" s="180" t="s">
        <v>813</v>
      </c>
      <c r="M138" s="180"/>
      <c r="N138" s="180"/>
      <c r="O138" s="180">
        <v>114</v>
      </c>
      <c r="P138" s="180">
        <v>0</v>
      </c>
      <c r="Q138" s="180">
        <v>0</v>
      </c>
      <c r="R138" s="180">
        <v>114</v>
      </c>
      <c r="S138" s="180">
        <v>0</v>
      </c>
      <c r="T138" s="180">
        <v>0</v>
      </c>
      <c r="U138" s="180">
        <v>0</v>
      </c>
      <c r="V138" s="180">
        <v>114</v>
      </c>
      <c r="W138" s="180">
        <v>0</v>
      </c>
      <c r="X138" s="180">
        <v>2359</v>
      </c>
      <c r="Y138" s="180"/>
      <c r="Z138" s="180" t="s">
        <v>817</v>
      </c>
      <c r="AA138" s="180" t="s">
        <v>401</v>
      </c>
      <c r="AB138" s="180"/>
      <c r="AC138" s="180">
        <v>0</v>
      </c>
    </row>
    <row r="139" spans="2:29" ht="135" x14ac:dyDescent="0.25">
      <c r="B139" s="118" t="s">
        <v>163</v>
      </c>
      <c r="C139" s="180">
        <v>130</v>
      </c>
      <c r="D139" s="180" t="s">
        <v>214</v>
      </c>
      <c r="E139" s="180" t="s">
        <v>204</v>
      </c>
      <c r="F139" s="180" t="s">
        <v>818</v>
      </c>
      <c r="G139" s="180" t="s">
        <v>206</v>
      </c>
      <c r="H139" s="180" t="s">
        <v>819</v>
      </c>
      <c r="I139" s="180" t="s">
        <v>820</v>
      </c>
      <c r="J139" s="180" t="s">
        <v>209</v>
      </c>
      <c r="K139" s="180">
        <v>1.833</v>
      </c>
      <c r="L139" s="180" t="s">
        <v>821</v>
      </c>
      <c r="M139" s="180"/>
      <c r="N139" s="180"/>
      <c r="O139" s="180">
        <v>7</v>
      </c>
      <c r="P139" s="180">
        <v>0</v>
      </c>
      <c r="Q139" s="180">
        <v>0</v>
      </c>
      <c r="R139" s="180">
        <v>7</v>
      </c>
      <c r="S139" s="180">
        <v>0</v>
      </c>
      <c r="T139" s="180">
        <v>0</v>
      </c>
      <c r="U139" s="180">
        <v>0</v>
      </c>
      <c r="V139" s="180">
        <v>7</v>
      </c>
      <c r="W139" s="180">
        <v>0</v>
      </c>
      <c r="X139" s="180">
        <v>46</v>
      </c>
      <c r="Y139" s="180"/>
      <c r="Z139" s="180" t="s">
        <v>822</v>
      </c>
      <c r="AA139" s="180" t="s">
        <v>401</v>
      </c>
      <c r="AB139" s="180" t="s">
        <v>732</v>
      </c>
      <c r="AC139" s="180">
        <v>0</v>
      </c>
    </row>
    <row r="140" spans="2:29" ht="225" x14ac:dyDescent="0.25">
      <c r="B140" s="118" t="s">
        <v>163</v>
      </c>
      <c r="C140" s="180">
        <v>131</v>
      </c>
      <c r="D140" s="180" t="s">
        <v>203</v>
      </c>
      <c r="E140" s="180" t="s">
        <v>204</v>
      </c>
      <c r="F140" s="180" t="s">
        <v>823</v>
      </c>
      <c r="G140" s="180" t="s">
        <v>206</v>
      </c>
      <c r="H140" s="180" t="s">
        <v>824</v>
      </c>
      <c r="I140" s="180" t="s">
        <v>825</v>
      </c>
      <c r="J140" s="180" t="s">
        <v>209</v>
      </c>
      <c r="K140" s="180">
        <v>3.266</v>
      </c>
      <c r="L140" s="180" t="s">
        <v>826</v>
      </c>
      <c r="M140" s="180"/>
      <c r="N140" s="180"/>
      <c r="O140" s="180">
        <v>10</v>
      </c>
      <c r="P140" s="180">
        <v>0</v>
      </c>
      <c r="Q140" s="180">
        <v>0</v>
      </c>
      <c r="R140" s="180">
        <v>10</v>
      </c>
      <c r="S140" s="180">
        <v>0</v>
      </c>
      <c r="T140" s="180">
        <v>0</v>
      </c>
      <c r="U140" s="180">
        <v>0</v>
      </c>
      <c r="V140" s="180">
        <v>10</v>
      </c>
      <c r="W140" s="180">
        <v>0</v>
      </c>
      <c r="X140" s="180">
        <v>104</v>
      </c>
      <c r="Y140" s="180"/>
      <c r="Z140" s="180" t="s">
        <v>827</v>
      </c>
      <c r="AA140" s="180" t="s">
        <v>311</v>
      </c>
      <c r="AB140" s="180" t="s">
        <v>339</v>
      </c>
      <c r="AC140" s="180">
        <v>0</v>
      </c>
    </row>
    <row r="141" spans="2:29" ht="300" x14ac:dyDescent="0.25">
      <c r="B141" s="118" t="s">
        <v>163</v>
      </c>
      <c r="C141" s="180">
        <v>132</v>
      </c>
      <c r="D141" s="180" t="s">
        <v>214</v>
      </c>
      <c r="E141" s="180" t="s">
        <v>322</v>
      </c>
      <c r="F141" s="180" t="s">
        <v>828</v>
      </c>
      <c r="G141" s="180" t="s">
        <v>206</v>
      </c>
      <c r="H141" s="180" t="s">
        <v>829</v>
      </c>
      <c r="I141" s="180" t="s">
        <v>830</v>
      </c>
      <c r="J141" s="180" t="s">
        <v>209</v>
      </c>
      <c r="K141" s="180">
        <v>1.55</v>
      </c>
      <c r="L141" s="180" t="s">
        <v>831</v>
      </c>
      <c r="M141" s="180"/>
      <c r="N141" s="180"/>
      <c r="O141" s="180">
        <v>85</v>
      </c>
      <c r="P141" s="180">
        <v>0</v>
      </c>
      <c r="Q141" s="180">
        <v>0</v>
      </c>
      <c r="R141" s="180">
        <v>85</v>
      </c>
      <c r="S141" s="180">
        <v>0</v>
      </c>
      <c r="T141" s="180">
        <v>0</v>
      </c>
      <c r="U141" s="180">
        <v>0</v>
      </c>
      <c r="V141" s="180">
        <v>85</v>
      </c>
      <c r="W141" s="180">
        <v>0</v>
      </c>
      <c r="X141" s="180">
        <v>1419</v>
      </c>
      <c r="Y141" s="180"/>
      <c r="Z141" s="180" t="s">
        <v>832</v>
      </c>
      <c r="AA141" s="180" t="s">
        <v>281</v>
      </c>
      <c r="AB141" s="180" t="s">
        <v>833</v>
      </c>
      <c r="AC141" s="180">
        <v>1</v>
      </c>
    </row>
    <row r="142" spans="2:29" ht="255" x14ac:dyDescent="0.25">
      <c r="B142" s="118" t="s">
        <v>163</v>
      </c>
      <c r="C142" s="180">
        <v>133</v>
      </c>
      <c r="D142" s="180" t="s">
        <v>214</v>
      </c>
      <c r="E142" s="180" t="s">
        <v>322</v>
      </c>
      <c r="F142" s="180" t="s">
        <v>834</v>
      </c>
      <c r="G142" s="180" t="s">
        <v>206</v>
      </c>
      <c r="H142" s="180" t="s">
        <v>829</v>
      </c>
      <c r="I142" s="180" t="s">
        <v>835</v>
      </c>
      <c r="J142" s="180" t="s">
        <v>209</v>
      </c>
      <c r="K142" s="180">
        <v>1.85</v>
      </c>
      <c r="L142" s="180" t="s">
        <v>741</v>
      </c>
      <c r="M142" s="180"/>
      <c r="N142" s="180"/>
      <c r="O142" s="180">
        <v>75</v>
      </c>
      <c r="P142" s="180">
        <v>0</v>
      </c>
      <c r="Q142" s="180">
        <v>0</v>
      </c>
      <c r="R142" s="180">
        <v>75</v>
      </c>
      <c r="S142" s="180">
        <v>0</v>
      </c>
      <c r="T142" s="180">
        <v>0</v>
      </c>
      <c r="U142" s="180">
        <v>0</v>
      </c>
      <c r="V142" s="180">
        <v>75</v>
      </c>
      <c r="W142" s="180">
        <v>0</v>
      </c>
      <c r="X142" s="180">
        <v>264</v>
      </c>
      <c r="Y142" s="180"/>
      <c r="Z142" s="180" t="s">
        <v>832</v>
      </c>
      <c r="AA142" s="180" t="s">
        <v>281</v>
      </c>
      <c r="AB142" s="180" t="s">
        <v>833</v>
      </c>
      <c r="AC142" s="180">
        <v>1</v>
      </c>
    </row>
    <row r="143" spans="2:29" ht="120" x14ac:dyDescent="0.25">
      <c r="B143" s="118" t="s">
        <v>163</v>
      </c>
      <c r="C143" s="180">
        <v>134</v>
      </c>
      <c r="D143" s="180" t="s">
        <v>707</v>
      </c>
      <c r="E143" s="180" t="s">
        <v>204</v>
      </c>
      <c r="F143" s="180" t="s">
        <v>836</v>
      </c>
      <c r="G143" s="180" t="s">
        <v>206</v>
      </c>
      <c r="H143" s="180" t="s">
        <v>837</v>
      </c>
      <c r="I143" s="180" t="s">
        <v>838</v>
      </c>
      <c r="J143" s="180" t="s">
        <v>209</v>
      </c>
      <c r="K143" s="180">
        <v>0.41599999999999998</v>
      </c>
      <c r="L143" s="180" t="s">
        <v>839</v>
      </c>
      <c r="M143" s="180"/>
      <c r="N143" s="180"/>
      <c r="O143" s="180">
        <v>90</v>
      </c>
      <c r="P143" s="180">
        <v>0</v>
      </c>
      <c r="Q143" s="180">
        <v>0</v>
      </c>
      <c r="R143" s="180">
        <v>90</v>
      </c>
      <c r="S143" s="180">
        <v>0</v>
      </c>
      <c r="T143" s="180">
        <v>0</v>
      </c>
      <c r="U143" s="180">
        <v>0</v>
      </c>
      <c r="V143" s="180">
        <v>90</v>
      </c>
      <c r="W143" s="180">
        <v>0</v>
      </c>
      <c r="X143" s="180">
        <v>27</v>
      </c>
      <c r="Y143" s="180"/>
      <c r="Z143" s="180" t="s">
        <v>840</v>
      </c>
      <c r="AA143" s="180" t="s">
        <v>401</v>
      </c>
      <c r="AB143" s="180" t="s">
        <v>267</v>
      </c>
      <c r="AC143" s="180">
        <v>0</v>
      </c>
    </row>
    <row r="144" spans="2:29" ht="90" x14ac:dyDescent="0.25">
      <c r="B144" s="118" t="s">
        <v>163</v>
      </c>
      <c r="C144" s="180">
        <v>135</v>
      </c>
      <c r="D144" s="180" t="s">
        <v>237</v>
      </c>
      <c r="E144" s="180" t="s">
        <v>380</v>
      </c>
      <c r="F144" s="180" t="s">
        <v>841</v>
      </c>
      <c r="G144" s="180" t="s">
        <v>206</v>
      </c>
      <c r="H144" s="180" t="s">
        <v>842</v>
      </c>
      <c r="I144" s="180" t="s">
        <v>843</v>
      </c>
      <c r="J144" s="180" t="s">
        <v>209</v>
      </c>
      <c r="K144" s="180">
        <v>1.7</v>
      </c>
      <c r="L144" s="180" t="s">
        <v>844</v>
      </c>
      <c r="M144" s="180"/>
      <c r="N144" s="180"/>
      <c r="O144" s="180">
        <v>112</v>
      </c>
      <c r="P144" s="180">
        <v>0</v>
      </c>
      <c r="Q144" s="180">
        <v>0</v>
      </c>
      <c r="R144" s="180">
        <v>112</v>
      </c>
      <c r="S144" s="180">
        <v>0</v>
      </c>
      <c r="T144" s="180">
        <v>0</v>
      </c>
      <c r="U144" s="180">
        <v>0</v>
      </c>
      <c r="V144" s="180">
        <v>112</v>
      </c>
      <c r="W144" s="180">
        <v>0</v>
      </c>
      <c r="X144" s="180">
        <v>354</v>
      </c>
      <c r="Y144" s="180"/>
      <c r="Z144" s="180" t="s">
        <v>845</v>
      </c>
      <c r="AA144" s="180" t="s">
        <v>413</v>
      </c>
      <c r="AB144" s="180" t="s">
        <v>213</v>
      </c>
      <c r="AC144" s="180">
        <v>0</v>
      </c>
    </row>
    <row r="145" spans="2:29" ht="120" x14ac:dyDescent="0.25">
      <c r="B145" s="118" t="s">
        <v>163</v>
      </c>
      <c r="C145" s="180">
        <v>136</v>
      </c>
      <c r="D145" s="180" t="s">
        <v>333</v>
      </c>
      <c r="E145" s="180" t="s">
        <v>204</v>
      </c>
      <c r="F145" s="180" t="s">
        <v>706</v>
      </c>
      <c r="G145" s="180" t="s">
        <v>488</v>
      </c>
      <c r="H145" s="180" t="s">
        <v>846</v>
      </c>
      <c r="I145" s="180" t="s">
        <v>846</v>
      </c>
      <c r="J145" s="180" t="s">
        <v>209</v>
      </c>
      <c r="K145" s="180">
        <v>0</v>
      </c>
      <c r="L145" s="180" t="s">
        <v>614</v>
      </c>
      <c r="M145" s="180"/>
      <c r="N145" s="180"/>
      <c r="O145" s="180">
        <v>1</v>
      </c>
      <c r="P145" s="180">
        <v>0</v>
      </c>
      <c r="Q145" s="180">
        <v>0</v>
      </c>
      <c r="R145" s="180">
        <v>0</v>
      </c>
      <c r="S145" s="180">
        <v>0</v>
      </c>
      <c r="T145" s="180">
        <v>0</v>
      </c>
      <c r="U145" s="180">
        <v>0</v>
      </c>
      <c r="V145" s="180">
        <v>0</v>
      </c>
      <c r="W145" s="180">
        <v>1</v>
      </c>
      <c r="X145" s="180">
        <v>0</v>
      </c>
      <c r="Y145" s="180" t="s">
        <v>137</v>
      </c>
      <c r="Z145" s="180" t="s">
        <v>847</v>
      </c>
      <c r="AA145" s="180" t="s">
        <v>401</v>
      </c>
      <c r="AB145" s="180" t="s">
        <v>267</v>
      </c>
      <c r="AC145" s="180">
        <v>0</v>
      </c>
    </row>
    <row r="146" spans="2:29" ht="105" x14ac:dyDescent="0.25">
      <c r="B146" s="118" t="s">
        <v>163</v>
      </c>
      <c r="C146" s="180">
        <v>137</v>
      </c>
      <c r="D146" s="180" t="s">
        <v>848</v>
      </c>
      <c r="E146" s="180" t="s">
        <v>204</v>
      </c>
      <c r="F146" s="180" t="s">
        <v>849</v>
      </c>
      <c r="G146" s="180" t="s">
        <v>206</v>
      </c>
      <c r="H146" s="180" t="s">
        <v>850</v>
      </c>
      <c r="I146" s="180" t="s">
        <v>851</v>
      </c>
      <c r="J146" s="180" t="s">
        <v>209</v>
      </c>
      <c r="K146" s="180">
        <v>0.23</v>
      </c>
      <c r="L146" s="180" t="s">
        <v>711</v>
      </c>
      <c r="M146" s="180"/>
      <c r="N146" s="180"/>
      <c r="O146" s="180">
        <v>64</v>
      </c>
      <c r="P146" s="180">
        <v>0</v>
      </c>
      <c r="Q146" s="180">
        <v>0</v>
      </c>
      <c r="R146" s="180">
        <v>64</v>
      </c>
      <c r="S146" s="180">
        <v>0</v>
      </c>
      <c r="T146" s="180">
        <v>0</v>
      </c>
      <c r="U146" s="180">
        <v>0</v>
      </c>
      <c r="V146" s="180">
        <v>64</v>
      </c>
      <c r="W146" s="180">
        <v>0</v>
      </c>
      <c r="X146" s="180">
        <v>252</v>
      </c>
      <c r="Y146" s="180"/>
      <c r="Z146" s="180" t="s">
        <v>852</v>
      </c>
      <c r="AA146" s="180" t="s">
        <v>430</v>
      </c>
      <c r="AB146" s="180" t="s">
        <v>267</v>
      </c>
      <c r="AC146" s="180">
        <v>0</v>
      </c>
    </row>
    <row r="147" spans="2:29" ht="409.5" x14ac:dyDescent="0.25">
      <c r="B147" s="118" t="s">
        <v>163</v>
      </c>
      <c r="C147" s="180">
        <v>138</v>
      </c>
      <c r="D147" s="180" t="s">
        <v>214</v>
      </c>
      <c r="E147" s="180" t="s">
        <v>204</v>
      </c>
      <c r="F147" s="180" t="s">
        <v>853</v>
      </c>
      <c r="G147" s="180" t="s">
        <v>206</v>
      </c>
      <c r="H147" s="180" t="s">
        <v>854</v>
      </c>
      <c r="I147" s="180" t="s">
        <v>855</v>
      </c>
      <c r="J147" s="180" t="s">
        <v>209</v>
      </c>
      <c r="K147" s="180">
        <v>9.58</v>
      </c>
      <c r="L147" s="180" t="s">
        <v>856</v>
      </c>
      <c r="M147" s="180"/>
      <c r="N147" s="180"/>
      <c r="O147" s="180">
        <v>17</v>
      </c>
      <c r="P147" s="180">
        <v>0</v>
      </c>
      <c r="Q147" s="180">
        <v>0</v>
      </c>
      <c r="R147" s="180">
        <v>17</v>
      </c>
      <c r="S147" s="180">
        <v>0</v>
      </c>
      <c r="T147" s="180">
        <v>0</v>
      </c>
      <c r="U147" s="180">
        <v>0</v>
      </c>
      <c r="V147" s="180">
        <v>17</v>
      </c>
      <c r="W147" s="180">
        <v>0</v>
      </c>
      <c r="X147" s="180">
        <v>202</v>
      </c>
      <c r="Y147" s="180"/>
      <c r="Z147" s="180" t="s">
        <v>857</v>
      </c>
      <c r="AA147" s="180" t="s">
        <v>305</v>
      </c>
      <c r="AB147" s="180" t="s">
        <v>858</v>
      </c>
      <c r="AC147" s="180">
        <v>0</v>
      </c>
    </row>
    <row r="148" spans="2:29" ht="120" x14ac:dyDescent="0.25">
      <c r="B148" s="118" t="s">
        <v>163</v>
      </c>
      <c r="C148" s="180">
        <v>139</v>
      </c>
      <c r="D148" s="180" t="s">
        <v>214</v>
      </c>
      <c r="E148" s="180" t="s">
        <v>204</v>
      </c>
      <c r="F148" s="180" t="s">
        <v>859</v>
      </c>
      <c r="G148" s="180" t="s">
        <v>206</v>
      </c>
      <c r="H148" s="180" t="s">
        <v>860</v>
      </c>
      <c r="I148" s="180" t="s">
        <v>861</v>
      </c>
      <c r="J148" s="180" t="s">
        <v>209</v>
      </c>
      <c r="K148" s="180">
        <v>1.73</v>
      </c>
      <c r="L148" s="180" t="s">
        <v>862</v>
      </c>
      <c r="M148" s="180"/>
      <c r="N148" s="180"/>
      <c r="O148" s="180">
        <v>0</v>
      </c>
      <c r="P148" s="180">
        <v>0</v>
      </c>
      <c r="Q148" s="180">
        <v>0</v>
      </c>
      <c r="R148" s="180">
        <v>0</v>
      </c>
      <c r="S148" s="180">
        <v>0</v>
      </c>
      <c r="T148" s="180">
        <v>0</v>
      </c>
      <c r="U148" s="180">
        <v>0</v>
      </c>
      <c r="V148" s="180">
        <v>0</v>
      </c>
      <c r="W148" s="180">
        <v>0</v>
      </c>
      <c r="X148" s="180">
        <v>124</v>
      </c>
      <c r="Y148" s="180"/>
      <c r="Z148" s="180" t="s">
        <v>857</v>
      </c>
      <c r="AA148" s="180" t="s">
        <v>305</v>
      </c>
      <c r="AB148" s="180" t="s">
        <v>858</v>
      </c>
      <c r="AC148" s="180">
        <v>0</v>
      </c>
    </row>
    <row r="149" spans="2:29" ht="90" x14ac:dyDescent="0.25">
      <c r="B149" s="118" t="s">
        <v>163</v>
      </c>
      <c r="C149" s="180">
        <v>140</v>
      </c>
      <c r="D149" s="180" t="s">
        <v>203</v>
      </c>
      <c r="E149" s="180" t="s">
        <v>380</v>
      </c>
      <c r="F149" s="180" t="s">
        <v>863</v>
      </c>
      <c r="G149" s="180" t="s">
        <v>206</v>
      </c>
      <c r="H149" s="180" t="s">
        <v>864</v>
      </c>
      <c r="I149" s="180" t="s">
        <v>865</v>
      </c>
      <c r="J149" s="180" t="s">
        <v>209</v>
      </c>
      <c r="K149" s="180">
        <v>0.66600000000000004</v>
      </c>
      <c r="L149" s="180" t="s">
        <v>866</v>
      </c>
      <c r="M149" s="180"/>
      <c r="N149" s="180"/>
      <c r="O149" s="180">
        <v>32</v>
      </c>
      <c r="P149" s="180">
        <v>0</v>
      </c>
      <c r="Q149" s="180">
        <v>0</v>
      </c>
      <c r="R149" s="180">
        <v>32</v>
      </c>
      <c r="S149" s="180">
        <v>0</v>
      </c>
      <c r="T149" s="180">
        <v>0</v>
      </c>
      <c r="U149" s="180">
        <v>0</v>
      </c>
      <c r="V149" s="180">
        <v>32</v>
      </c>
      <c r="W149" s="180">
        <v>0</v>
      </c>
      <c r="X149" s="180">
        <v>187</v>
      </c>
      <c r="Y149" s="180"/>
      <c r="Z149" s="180" t="s">
        <v>867</v>
      </c>
      <c r="AA149" s="180" t="s">
        <v>220</v>
      </c>
      <c r="AB149" s="180" t="s">
        <v>213</v>
      </c>
      <c r="AC149" s="180">
        <v>1</v>
      </c>
    </row>
    <row r="150" spans="2:29" ht="225" x14ac:dyDescent="0.25">
      <c r="B150" s="118" t="s">
        <v>163</v>
      </c>
      <c r="C150" s="180">
        <v>141</v>
      </c>
      <c r="D150" s="180" t="s">
        <v>203</v>
      </c>
      <c r="E150" s="180" t="s">
        <v>204</v>
      </c>
      <c r="F150" s="180" t="s">
        <v>823</v>
      </c>
      <c r="G150" s="180" t="s">
        <v>206</v>
      </c>
      <c r="H150" s="180" t="s">
        <v>868</v>
      </c>
      <c r="I150" s="180" t="s">
        <v>869</v>
      </c>
      <c r="J150" s="180" t="s">
        <v>209</v>
      </c>
      <c r="K150" s="180">
        <v>8.4160000000000004</v>
      </c>
      <c r="L150" s="180" t="s">
        <v>826</v>
      </c>
      <c r="M150" s="180"/>
      <c r="N150" s="180"/>
      <c r="O150" s="180">
        <v>10</v>
      </c>
      <c r="P150" s="180">
        <v>0</v>
      </c>
      <c r="Q150" s="180">
        <v>0</v>
      </c>
      <c r="R150" s="180">
        <v>10</v>
      </c>
      <c r="S150" s="180">
        <v>0</v>
      </c>
      <c r="T150" s="180">
        <v>0</v>
      </c>
      <c r="U150" s="180">
        <v>0</v>
      </c>
      <c r="V150" s="180">
        <v>10</v>
      </c>
      <c r="W150" s="180">
        <v>0</v>
      </c>
      <c r="X150" s="180">
        <v>141</v>
      </c>
      <c r="Y150" s="180"/>
      <c r="Z150" s="180" t="s">
        <v>870</v>
      </c>
      <c r="AA150" s="180" t="s">
        <v>212</v>
      </c>
      <c r="AB150" s="180" t="s">
        <v>213</v>
      </c>
      <c r="AC150" s="180">
        <v>0</v>
      </c>
    </row>
    <row r="151" spans="2:29" ht="180" x14ac:dyDescent="0.25">
      <c r="B151" s="118" t="s">
        <v>163</v>
      </c>
      <c r="C151" s="180">
        <v>142</v>
      </c>
      <c r="D151" s="180" t="s">
        <v>251</v>
      </c>
      <c r="E151" s="180" t="s">
        <v>322</v>
      </c>
      <c r="F151" s="180" t="s">
        <v>871</v>
      </c>
      <c r="G151" s="180" t="s">
        <v>206</v>
      </c>
      <c r="H151" s="180" t="s">
        <v>872</v>
      </c>
      <c r="I151" s="180" t="s">
        <v>873</v>
      </c>
      <c r="J151" s="180" t="s">
        <v>209</v>
      </c>
      <c r="K151" s="180">
        <v>0.85</v>
      </c>
      <c r="L151" s="180" t="s">
        <v>874</v>
      </c>
      <c r="M151" s="180">
        <v>0</v>
      </c>
      <c r="N151" s="180">
        <v>0</v>
      </c>
      <c r="O151" s="180">
        <v>150</v>
      </c>
      <c r="P151" s="180">
        <v>0</v>
      </c>
      <c r="Q151" s="180">
        <v>0</v>
      </c>
      <c r="R151" s="180">
        <v>150</v>
      </c>
      <c r="S151" s="180">
        <v>0</v>
      </c>
      <c r="T151" s="180">
        <v>0</v>
      </c>
      <c r="U151" s="180">
        <v>0</v>
      </c>
      <c r="V151" s="180">
        <v>150</v>
      </c>
      <c r="W151" s="180">
        <v>0</v>
      </c>
      <c r="X151" s="180">
        <v>44</v>
      </c>
      <c r="Y151" s="180"/>
      <c r="Z151" s="180" t="s">
        <v>875</v>
      </c>
      <c r="AA151" s="180" t="s">
        <v>281</v>
      </c>
      <c r="AB151" s="180" t="s">
        <v>221</v>
      </c>
      <c r="AC151" s="180">
        <v>1</v>
      </c>
    </row>
    <row r="152" spans="2:29" ht="90" x14ac:dyDescent="0.25">
      <c r="B152" s="118" t="s">
        <v>163</v>
      </c>
      <c r="C152" s="180">
        <v>143</v>
      </c>
      <c r="D152" s="180" t="s">
        <v>237</v>
      </c>
      <c r="E152" s="180" t="s">
        <v>380</v>
      </c>
      <c r="F152" s="180" t="s">
        <v>876</v>
      </c>
      <c r="G152" s="180" t="s">
        <v>206</v>
      </c>
      <c r="H152" s="180" t="s">
        <v>877</v>
      </c>
      <c r="I152" s="180" t="s">
        <v>878</v>
      </c>
      <c r="J152" s="180" t="s">
        <v>209</v>
      </c>
      <c r="K152" s="180">
        <v>0.5</v>
      </c>
      <c r="L152" s="180" t="s">
        <v>879</v>
      </c>
      <c r="M152" s="180">
        <v>0</v>
      </c>
      <c r="N152" s="180">
        <v>0</v>
      </c>
      <c r="O152" s="180">
        <v>78</v>
      </c>
      <c r="P152" s="180">
        <v>0</v>
      </c>
      <c r="Q152" s="180">
        <v>0</v>
      </c>
      <c r="R152" s="180">
        <v>78</v>
      </c>
      <c r="S152" s="180">
        <v>0</v>
      </c>
      <c r="T152" s="180">
        <v>0</v>
      </c>
      <c r="U152" s="180">
        <v>0</v>
      </c>
      <c r="V152" s="180">
        <v>78</v>
      </c>
      <c r="W152" s="180">
        <v>0</v>
      </c>
      <c r="X152" s="180">
        <v>119</v>
      </c>
      <c r="Y152" s="180"/>
      <c r="Z152" s="180" t="s">
        <v>880</v>
      </c>
      <c r="AA152" s="180" t="s">
        <v>220</v>
      </c>
      <c r="AB152" s="180" t="s">
        <v>213</v>
      </c>
      <c r="AC152" s="180">
        <v>1</v>
      </c>
    </row>
    <row r="153" spans="2:29" ht="150" x14ac:dyDescent="0.25">
      <c r="B153" s="118" t="s">
        <v>163</v>
      </c>
      <c r="C153" s="180">
        <v>144</v>
      </c>
      <c r="D153" s="180" t="s">
        <v>881</v>
      </c>
      <c r="E153" s="180" t="s">
        <v>204</v>
      </c>
      <c r="F153" s="180" t="s">
        <v>520</v>
      </c>
      <c r="G153" s="180" t="s">
        <v>262</v>
      </c>
      <c r="H153" s="180" t="s">
        <v>882</v>
      </c>
      <c r="I153" s="180" t="s">
        <v>883</v>
      </c>
      <c r="J153" s="180" t="s">
        <v>209</v>
      </c>
      <c r="K153" s="180">
        <v>7.55</v>
      </c>
      <c r="L153" s="180" t="s">
        <v>884</v>
      </c>
      <c r="M153" s="180">
        <v>0</v>
      </c>
      <c r="N153" s="180">
        <v>0</v>
      </c>
      <c r="O153" s="180">
        <v>30</v>
      </c>
      <c r="P153" s="180">
        <v>0</v>
      </c>
      <c r="Q153" s="180">
        <v>0</v>
      </c>
      <c r="R153" s="180">
        <v>30</v>
      </c>
      <c r="S153" s="180">
        <v>0</v>
      </c>
      <c r="T153" s="180">
        <v>0</v>
      </c>
      <c r="U153" s="180">
        <v>0</v>
      </c>
      <c r="V153" s="180">
        <v>30</v>
      </c>
      <c r="W153" s="180">
        <v>0</v>
      </c>
      <c r="X153" s="180">
        <v>86</v>
      </c>
      <c r="Y153" s="180"/>
      <c r="Z153" s="180" t="s">
        <v>885</v>
      </c>
      <c r="AA153" s="180" t="s">
        <v>401</v>
      </c>
      <c r="AB153" s="180" t="s">
        <v>228</v>
      </c>
      <c r="AC153" s="180">
        <v>0</v>
      </c>
    </row>
    <row r="154" spans="2:29" ht="195" x14ac:dyDescent="0.25">
      <c r="B154" s="118" t="s">
        <v>163</v>
      </c>
      <c r="C154" s="180">
        <v>145</v>
      </c>
      <c r="D154" s="180" t="s">
        <v>666</v>
      </c>
      <c r="E154" s="180" t="s">
        <v>322</v>
      </c>
      <c r="F154" s="180" t="s">
        <v>886</v>
      </c>
      <c r="G154" s="180" t="s">
        <v>206</v>
      </c>
      <c r="H154" s="180" t="s">
        <v>887</v>
      </c>
      <c r="I154" s="180" t="s">
        <v>888</v>
      </c>
      <c r="J154" s="180" t="s">
        <v>209</v>
      </c>
      <c r="K154" s="180">
        <v>0.43</v>
      </c>
      <c r="L154" s="180" t="s">
        <v>889</v>
      </c>
      <c r="M154" s="180">
        <v>0</v>
      </c>
      <c r="N154" s="180">
        <v>0</v>
      </c>
      <c r="O154" s="180">
        <v>103</v>
      </c>
      <c r="P154" s="180">
        <v>0</v>
      </c>
      <c r="Q154" s="180">
        <v>0</v>
      </c>
      <c r="R154" s="180">
        <v>103</v>
      </c>
      <c r="S154" s="180">
        <v>0</v>
      </c>
      <c r="T154" s="180">
        <v>0</v>
      </c>
      <c r="U154" s="180">
        <v>0</v>
      </c>
      <c r="V154" s="180">
        <v>103</v>
      </c>
      <c r="W154" s="180">
        <v>0</v>
      </c>
      <c r="X154" s="180">
        <v>356</v>
      </c>
      <c r="Y154" s="180"/>
      <c r="Z154" s="180" t="s">
        <v>890</v>
      </c>
      <c r="AA154" s="180" t="s">
        <v>401</v>
      </c>
      <c r="AB154" s="180" t="s">
        <v>228</v>
      </c>
      <c r="AC154" s="180">
        <v>0</v>
      </c>
    </row>
    <row r="155" spans="2:29" ht="210" x14ac:dyDescent="0.25">
      <c r="B155" s="118" t="s">
        <v>163</v>
      </c>
      <c r="C155" s="180">
        <v>146</v>
      </c>
      <c r="D155" s="180" t="s">
        <v>214</v>
      </c>
      <c r="E155" s="180" t="s">
        <v>322</v>
      </c>
      <c r="F155" s="180" t="s">
        <v>891</v>
      </c>
      <c r="G155" s="180" t="s">
        <v>206</v>
      </c>
      <c r="H155" s="180" t="s">
        <v>892</v>
      </c>
      <c r="I155" s="180" t="s">
        <v>893</v>
      </c>
      <c r="J155" s="180" t="s">
        <v>209</v>
      </c>
      <c r="K155" s="180">
        <v>2.2999999999999998</v>
      </c>
      <c r="L155" s="180" t="s">
        <v>894</v>
      </c>
      <c r="M155" s="180">
        <v>0</v>
      </c>
      <c r="N155" s="180">
        <v>0</v>
      </c>
      <c r="O155" s="180">
        <v>150</v>
      </c>
      <c r="P155" s="180">
        <v>0</v>
      </c>
      <c r="Q155" s="180">
        <v>0</v>
      </c>
      <c r="R155" s="180">
        <v>150</v>
      </c>
      <c r="S155" s="180">
        <v>0</v>
      </c>
      <c r="T155" s="180">
        <v>0</v>
      </c>
      <c r="U155" s="180">
        <v>0</v>
      </c>
      <c r="V155" s="180">
        <v>150</v>
      </c>
      <c r="W155" s="180">
        <v>0</v>
      </c>
      <c r="X155" s="180">
        <v>352</v>
      </c>
      <c r="Y155" s="180"/>
      <c r="Z155" s="180" t="s">
        <v>895</v>
      </c>
      <c r="AA155" s="180" t="s">
        <v>413</v>
      </c>
      <c r="AB155" s="180" t="s">
        <v>896</v>
      </c>
      <c r="AC155" s="180">
        <v>0</v>
      </c>
    </row>
    <row r="156" spans="2:29" ht="120" x14ac:dyDescent="0.25">
      <c r="B156" s="118" t="s">
        <v>163</v>
      </c>
      <c r="C156" s="180">
        <v>147</v>
      </c>
      <c r="D156" s="180" t="s">
        <v>105</v>
      </c>
      <c r="E156" s="180" t="s">
        <v>204</v>
      </c>
      <c r="F156" s="180" t="s">
        <v>897</v>
      </c>
      <c r="G156" s="180" t="s">
        <v>488</v>
      </c>
      <c r="H156" s="180" t="s">
        <v>898</v>
      </c>
      <c r="I156" s="180" t="s">
        <v>899</v>
      </c>
      <c r="J156" s="180" t="s">
        <v>209</v>
      </c>
      <c r="K156" s="180">
        <v>0.9</v>
      </c>
      <c r="L156" s="180" t="s">
        <v>900</v>
      </c>
      <c r="M156" s="180">
        <v>0</v>
      </c>
      <c r="N156" s="180">
        <v>0</v>
      </c>
      <c r="O156" s="180">
        <v>5</v>
      </c>
      <c r="P156" s="180">
        <v>0</v>
      </c>
      <c r="Q156" s="180">
        <v>0</v>
      </c>
      <c r="R156" s="180">
        <v>5</v>
      </c>
      <c r="S156" s="180">
        <v>0</v>
      </c>
      <c r="T156" s="180">
        <v>0</v>
      </c>
      <c r="U156" s="180">
        <v>0</v>
      </c>
      <c r="V156" s="180">
        <v>5</v>
      </c>
      <c r="W156" s="180">
        <v>0</v>
      </c>
      <c r="X156" s="180">
        <v>10</v>
      </c>
      <c r="Y156" s="180"/>
      <c r="Z156" s="180" t="s">
        <v>901</v>
      </c>
      <c r="AA156" s="180" t="s">
        <v>345</v>
      </c>
      <c r="AB156" s="180" t="s">
        <v>267</v>
      </c>
      <c r="AC156" s="180">
        <v>1</v>
      </c>
    </row>
    <row r="157" spans="2:29" ht="105" x14ac:dyDescent="0.25">
      <c r="B157" s="118" t="s">
        <v>163</v>
      </c>
      <c r="C157" s="180">
        <v>148</v>
      </c>
      <c r="D157" s="180" t="s">
        <v>245</v>
      </c>
      <c r="E157" s="180" t="s">
        <v>322</v>
      </c>
      <c r="F157" s="180" t="s">
        <v>902</v>
      </c>
      <c r="G157" s="180" t="s">
        <v>206</v>
      </c>
      <c r="H157" s="180" t="s">
        <v>903</v>
      </c>
      <c r="I157" s="180" t="s">
        <v>904</v>
      </c>
      <c r="J157" s="180" t="s">
        <v>209</v>
      </c>
      <c r="K157" s="180">
        <v>2.2000000000000002</v>
      </c>
      <c r="L157" s="180" t="s">
        <v>905</v>
      </c>
      <c r="M157" s="180">
        <v>0</v>
      </c>
      <c r="N157" s="180">
        <v>0</v>
      </c>
      <c r="O157" s="180">
        <v>3</v>
      </c>
      <c r="P157" s="180">
        <v>0</v>
      </c>
      <c r="Q157" s="180">
        <v>0</v>
      </c>
      <c r="R157" s="180">
        <v>3</v>
      </c>
      <c r="S157" s="180">
        <v>0</v>
      </c>
      <c r="T157" s="180">
        <v>0</v>
      </c>
      <c r="U157" s="180">
        <v>0</v>
      </c>
      <c r="V157" s="180">
        <v>3</v>
      </c>
      <c r="W157" s="180">
        <v>0</v>
      </c>
      <c r="X157" s="180">
        <v>123</v>
      </c>
      <c r="Y157" s="180"/>
      <c r="Z157" s="180" t="s">
        <v>906</v>
      </c>
      <c r="AA157" s="180" t="s">
        <v>413</v>
      </c>
      <c r="AB157" s="180" t="s">
        <v>339</v>
      </c>
      <c r="AC157" s="180">
        <v>0</v>
      </c>
    </row>
    <row r="158" spans="2:29" ht="105" x14ac:dyDescent="0.25">
      <c r="B158" s="118" t="s">
        <v>163</v>
      </c>
      <c r="C158" s="180">
        <v>149</v>
      </c>
      <c r="D158" s="180" t="s">
        <v>245</v>
      </c>
      <c r="E158" s="180" t="s">
        <v>322</v>
      </c>
      <c r="F158" s="180" t="s">
        <v>907</v>
      </c>
      <c r="G158" s="180" t="s">
        <v>206</v>
      </c>
      <c r="H158" s="180" t="s">
        <v>903</v>
      </c>
      <c r="I158" s="180" t="s">
        <v>904</v>
      </c>
      <c r="J158" s="180" t="s">
        <v>209</v>
      </c>
      <c r="K158" s="180">
        <v>2.2000000000000002</v>
      </c>
      <c r="L158" s="180" t="s">
        <v>908</v>
      </c>
      <c r="M158" s="180">
        <v>0</v>
      </c>
      <c r="N158" s="180">
        <v>0</v>
      </c>
      <c r="O158" s="180">
        <v>4</v>
      </c>
      <c r="P158" s="180">
        <v>0</v>
      </c>
      <c r="Q158" s="180">
        <v>0</v>
      </c>
      <c r="R158" s="180">
        <v>4</v>
      </c>
      <c r="S158" s="180">
        <v>0</v>
      </c>
      <c r="T158" s="180">
        <v>0</v>
      </c>
      <c r="U158" s="180">
        <v>0</v>
      </c>
      <c r="V158" s="180">
        <v>4</v>
      </c>
      <c r="W158" s="180">
        <v>0</v>
      </c>
      <c r="X158" s="180">
        <v>43</v>
      </c>
      <c r="Y158" s="180"/>
      <c r="Z158" s="180" t="s">
        <v>906</v>
      </c>
      <c r="AA158" s="180" t="s">
        <v>413</v>
      </c>
      <c r="AB158" s="180" t="s">
        <v>339</v>
      </c>
      <c r="AC158" s="180">
        <v>0</v>
      </c>
    </row>
    <row r="159" spans="2:29" ht="105" x14ac:dyDescent="0.25">
      <c r="B159" s="118" t="s">
        <v>163</v>
      </c>
      <c r="C159" s="180">
        <v>150</v>
      </c>
      <c r="D159" s="180" t="s">
        <v>251</v>
      </c>
      <c r="E159" s="180" t="s">
        <v>380</v>
      </c>
      <c r="F159" s="180" t="s">
        <v>909</v>
      </c>
      <c r="G159" s="180" t="s">
        <v>206</v>
      </c>
      <c r="H159" s="180" t="s">
        <v>910</v>
      </c>
      <c r="I159" s="180" t="s">
        <v>911</v>
      </c>
      <c r="J159" s="180" t="s">
        <v>209</v>
      </c>
      <c r="K159" s="180">
        <v>0.91600000000000004</v>
      </c>
      <c r="L159" s="180" t="s">
        <v>912</v>
      </c>
      <c r="M159" s="180"/>
      <c r="N159" s="180"/>
      <c r="O159" s="180">
        <v>135</v>
      </c>
      <c r="P159" s="180">
        <v>0</v>
      </c>
      <c r="Q159" s="180">
        <v>0</v>
      </c>
      <c r="R159" s="180">
        <v>135</v>
      </c>
      <c r="S159" s="180">
        <v>0</v>
      </c>
      <c r="T159" s="180">
        <v>0</v>
      </c>
      <c r="U159" s="180">
        <v>0</v>
      </c>
      <c r="V159" s="180">
        <v>135</v>
      </c>
      <c r="W159" s="180">
        <v>0</v>
      </c>
      <c r="X159" s="180">
        <v>281</v>
      </c>
      <c r="Y159" s="180" t="s">
        <v>137</v>
      </c>
      <c r="Z159" s="180" t="s">
        <v>913</v>
      </c>
      <c r="AA159" s="180" t="s">
        <v>413</v>
      </c>
      <c r="AB159" s="180" t="s">
        <v>228</v>
      </c>
      <c r="AC159" s="180">
        <v>0</v>
      </c>
    </row>
    <row r="160" spans="2:29" ht="120" x14ac:dyDescent="0.25">
      <c r="B160" s="118" t="s">
        <v>163</v>
      </c>
      <c r="C160" s="180">
        <v>151</v>
      </c>
      <c r="D160" s="180" t="s">
        <v>436</v>
      </c>
      <c r="E160" s="180" t="s">
        <v>380</v>
      </c>
      <c r="F160" s="180" t="s">
        <v>431</v>
      </c>
      <c r="G160" s="180" t="s">
        <v>206</v>
      </c>
      <c r="H160" s="180" t="s">
        <v>914</v>
      </c>
      <c r="I160" s="180" t="s">
        <v>915</v>
      </c>
      <c r="J160" s="180" t="s">
        <v>209</v>
      </c>
      <c r="K160" s="180">
        <v>1.38</v>
      </c>
      <c r="L160" s="180" t="s">
        <v>916</v>
      </c>
      <c r="M160" s="180"/>
      <c r="N160" s="180"/>
      <c r="O160" s="180">
        <v>0</v>
      </c>
      <c r="P160" s="180">
        <v>0</v>
      </c>
      <c r="Q160" s="180">
        <v>0</v>
      </c>
      <c r="R160" s="180">
        <v>0</v>
      </c>
      <c r="S160" s="180">
        <v>0</v>
      </c>
      <c r="T160" s="180">
        <v>0</v>
      </c>
      <c r="U160" s="180">
        <v>0</v>
      </c>
      <c r="V160" s="180">
        <v>0</v>
      </c>
      <c r="W160" s="180">
        <v>0</v>
      </c>
      <c r="X160" s="180">
        <v>356</v>
      </c>
      <c r="Y160" s="180" t="s">
        <v>137</v>
      </c>
      <c r="Z160" s="180" t="s">
        <v>917</v>
      </c>
      <c r="AA160" s="180" t="s">
        <v>220</v>
      </c>
      <c r="AB160" s="180" t="s">
        <v>213</v>
      </c>
      <c r="AC160" s="180">
        <v>1</v>
      </c>
    </row>
    <row r="161" spans="2:29" ht="105" x14ac:dyDescent="0.25">
      <c r="B161" s="118" t="s">
        <v>163</v>
      </c>
      <c r="C161" s="180">
        <v>152</v>
      </c>
      <c r="D161" s="180" t="s">
        <v>245</v>
      </c>
      <c r="E161" s="180" t="s">
        <v>615</v>
      </c>
      <c r="F161" s="180" t="s">
        <v>918</v>
      </c>
      <c r="G161" s="180" t="s">
        <v>231</v>
      </c>
      <c r="H161" s="180" t="s">
        <v>919</v>
      </c>
      <c r="I161" s="180" t="s">
        <v>920</v>
      </c>
      <c r="J161" s="180" t="s">
        <v>209</v>
      </c>
      <c r="K161" s="180">
        <v>0.83</v>
      </c>
      <c r="L161" s="180" t="s">
        <v>921</v>
      </c>
      <c r="M161" s="180"/>
      <c r="N161" s="180"/>
      <c r="O161" s="180">
        <v>98</v>
      </c>
      <c r="P161" s="180">
        <v>0</v>
      </c>
      <c r="Q161" s="180">
        <v>0</v>
      </c>
      <c r="R161" s="180">
        <v>98</v>
      </c>
      <c r="S161" s="180">
        <v>0</v>
      </c>
      <c r="T161" s="180">
        <v>0</v>
      </c>
      <c r="U161" s="180">
        <v>0</v>
      </c>
      <c r="V161" s="180">
        <v>98</v>
      </c>
      <c r="W161" s="180">
        <v>0</v>
      </c>
      <c r="X161" s="180">
        <v>336</v>
      </c>
      <c r="Y161" s="180"/>
      <c r="Z161" s="180" t="s">
        <v>922</v>
      </c>
      <c r="AA161" s="180" t="s">
        <v>311</v>
      </c>
      <c r="AB161" s="180" t="s">
        <v>244</v>
      </c>
      <c r="AC161" s="180">
        <v>0</v>
      </c>
    </row>
    <row r="162" spans="2:29" ht="210" x14ac:dyDescent="0.25">
      <c r="B162" s="118" t="s">
        <v>163</v>
      </c>
      <c r="C162" s="180">
        <v>153</v>
      </c>
      <c r="D162" s="180" t="s">
        <v>666</v>
      </c>
      <c r="E162" s="180" t="s">
        <v>322</v>
      </c>
      <c r="F162" s="180" t="s">
        <v>923</v>
      </c>
      <c r="G162" s="180" t="s">
        <v>206</v>
      </c>
      <c r="H162" s="180" t="s">
        <v>924</v>
      </c>
      <c r="I162" s="180" t="s">
        <v>925</v>
      </c>
      <c r="J162" s="180" t="s">
        <v>209</v>
      </c>
      <c r="K162" s="180">
        <v>0.62</v>
      </c>
      <c r="L162" s="180" t="s">
        <v>926</v>
      </c>
      <c r="M162" s="180"/>
      <c r="N162" s="180"/>
      <c r="O162" s="180">
        <v>75</v>
      </c>
      <c r="P162" s="180">
        <v>0</v>
      </c>
      <c r="Q162" s="180">
        <v>0</v>
      </c>
      <c r="R162" s="180">
        <v>75</v>
      </c>
      <c r="S162" s="180">
        <v>0</v>
      </c>
      <c r="T162" s="180">
        <v>0</v>
      </c>
      <c r="U162" s="180">
        <v>0</v>
      </c>
      <c r="V162" s="180">
        <v>75</v>
      </c>
      <c r="W162" s="180">
        <v>0</v>
      </c>
      <c r="X162" s="180">
        <v>128</v>
      </c>
      <c r="Y162" s="180"/>
      <c r="Z162" s="180" t="s">
        <v>927</v>
      </c>
      <c r="AA162" s="180" t="s">
        <v>928</v>
      </c>
      <c r="AB162" s="180" t="s">
        <v>402</v>
      </c>
      <c r="AC162" s="180">
        <v>1</v>
      </c>
    </row>
    <row r="163" spans="2:29" ht="150" x14ac:dyDescent="0.25">
      <c r="B163" s="118" t="s">
        <v>163</v>
      </c>
      <c r="C163" s="180">
        <v>154</v>
      </c>
      <c r="D163" s="180" t="s">
        <v>203</v>
      </c>
      <c r="E163" s="180" t="s">
        <v>204</v>
      </c>
      <c r="F163" s="180" t="s">
        <v>929</v>
      </c>
      <c r="G163" s="180" t="s">
        <v>206</v>
      </c>
      <c r="H163" s="180" t="s">
        <v>930</v>
      </c>
      <c r="I163" s="180" t="s">
        <v>931</v>
      </c>
      <c r="J163" s="180" t="s">
        <v>209</v>
      </c>
      <c r="K163" s="180">
        <v>2.4666000000000001</v>
      </c>
      <c r="L163" s="180" t="s">
        <v>932</v>
      </c>
      <c r="M163" s="180"/>
      <c r="N163" s="180"/>
      <c r="O163" s="180">
        <v>0</v>
      </c>
      <c r="P163" s="180">
        <v>0</v>
      </c>
      <c r="Q163" s="180">
        <v>0</v>
      </c>
      <c r="R163" s="180">
        <v>0</v>
      </c>
      <c r="S163" s="180">
        <v>0</v>
      </c>
      <c r="T163" s="180">
        <v>0</v>
      </c>
      <c r="U163" s="180">
        <v>0</v>
      </c>
      <c r="V163" s="180">
        <v>0</v>
      </c>
      <c r="W163" s="180">
        <v>0</v>
      </c>
      <c r="X163" s="180">
        <v>88</v>
      </c>
      <c r="Y163" s="180"/>
      <c r="Z163" s="180" t="s">
        <v>933</v>
      </c>
      <c r="AA163" s="180" t="s">
        <v>413</v>
      </c>
      <c r="AB163" s="180" t="s">
        <v>228</v>
      </c>
      <c r="AC163" s="180">
        <v>0</v>
      </c>
    </row>
    <row r="164" spans="2:29" ht="90" x14ac:dyDescent="0.25">
      <c r="B164" s="118" t="s">
        <v>163</v>
      </c>
      <c r="C164" s="180">
        <v>155</v>
      </c>
      <c r="D164" s="180" t="s">
        <v>203</v>
      </c>
      <c r="E164" s="180" t="s">
        <v>380</v>
      </c>
      <c r="F164" s="180" t="s">
        <v>934</v>
      </c>
      <c r="G164" s="180" t="s">
        <v>206</v>
      </c>
      <c r="H164" s="180" t="s">
        <v>935</v>
      </c>
      <c r="I164" s="180" t="s">
        <v>936</v>
      </c>
      <c r="J164" s="180" t="s">
        <v>209</v>
      </c>
      <c r="K164" s="180">
        <v>2</v>
      </c>
      <c r="L164" s="180" t="s">
        <v>937</v>
      </c>
      <c r="M164" s="180"/>
      <c r="N164" s="180"/>
      <c r="O164" s="180">
        <v>0</v>
      </c>
      <c r="P164" s="180">
        <v>0</v>
      </c>
      <c r="Q164" s="180">
        <v>0</v>
      </c>
      <c r="R164" s="180">
        <v>0</v>
      </c>
      <c r="S164" s="180">
        <v>0</v>
      </c>
      <c r="T164" s="180">
        <v>0</v>
      </c>
      <c r="U164" s="180">
        <v>0</v>
      </c>
      <c r="V164" s="180">
        <v>0</v>
      </c>
      <c r="W164" s="180">
        <v>0</v>
      </c>
      <c r="X164" s="180">
        <v>230</v>
      </c>
      <c r="Y164" s="180"/>
      <c r="Z164" s="180" t="s">
        <v>938</v>
      </c>
      <c r="AA164" s="180" t="s">
        <v>413</v>
      </c>
      <c r="AB164" s="180" t="s">
        <v>228</v>
      </c>
      <c r="AC164" s="180">
        <v>0</v>
      </c>
    </row>
    <row r="165" spans="2:29" ht="120" x14ac:dyDescent="0.25">
      <c r="B165" s="118" t="s">
        <v>163</v>
      </c>
      <c r="C165" s="180">
        <v>156</v>
      </c>
      <c r="D165" s="180" t="s">
        <v>214</v>
      </c>
      <c r="E165" s="180" t="s">
        <v>204</v>
      </c>
      <c r="F165" s="180" t="s">
        <v>939</v>
      </c>
      <c r="G165" s="180" t="s">
        <v>206</v>
      </c>
      <c r="H165" s="180" t="s">
        <v>940</v>
      </c>
      <c r="I165" s="180" t="s">
        <v>941</v>
      </c>
      <c r="J165" s="180" t="s">
        <v>209</v>
      </c>
      <c r="K165" s="180">
        <v>3.03</v>
      </c>
      <c r="L165" s="180" t="s">
        <v>942</v>
      </c>
      <c r="M165" s="180"/>
      <c r="N165" s="180"/>
      <c r="O165" s="180">
        <v>98</v>
      </c>
      <c r="P165" s="180">
        <v>0</v>
      </c>
      <c r="Q165" s="180">
        <v>0</v>
      </c>
      <c r="R165" s="180">
        <v>98</v>
      </c>
      <c r="S165" s="180">
        <v>0</v>
      </c>
      <c r="T165" s="180">
        <v>0</v>
      </c>
      <c r="U165" s="180">
        <v>0</v>
      </c>
      <c r="V165" s="180">
        <v>98</v>
      </c>
      <c r="W165" s="180">
        <v>0</v>
      </c>
      <c r="X165" s="180">
        <v>312</v>
      </c>
      <c r="Y165" s="180" t="s">
        <v>137</v>
      </c>
      <c r="Z165" s="180" t="s">
        <v>943</v>
      </c>
      <c r="AA165" s="180" t="s">
        <v>220</v>
      </c>
      <c r="AB165" s="180" t="s">
        <v>762</v>
      </c>
      <c r="AC165" s="180">
        <v>1</v>
      </c>
    </row>
    <row r="166" spans="2:29" ht="150" x14ac:dyDescent="0.25">
      <c r="B166" s="118" t="s">
        <v>163</v>
      </c>
      <c r="C166" s="180">
        <v>157</v>
      </c>
      <c r="D166" s="180" t="s">
        <v>251</v>
      </c>
      <c r="E166" s="180" t="s">
        <v>322</v>
      </c>
      <c r="F166" s="180" t="s">
        <v>944</v>
      </c>
      <c r="G166" s="180" t="s">
        <v>206</v>
      </c>
      <c r="H166" s="180" t="s">
        <v>945</v>
      </c>
      <c r="I166" s="180" t="s">
        <v>946</v>
      </c>
      <c r="J166" s="180" t="s">
        <v>209</v>
      </c>
      <c r="K166" s="180">
        <v>1.83</v>
      </c>
      <c r="L166" s="180" t="s">
        <v>947</v>
      </c>
      <c r="M166" s="180"/>
      <c r="N166" s="180"/>
      <c r="O166" s="180">
        <v>42</v>
      </c>
      <c r="P166" s="180">
        <v>0</v>
      </c>
      <c r="Q166" s="180">
        <v>0</v>
      </c>
      <c r="R166" s="180">
        <v>42</v>
      </c>
      <c r="S166" s="180">
        <v>0</v>
      </c>
      <c r="T166" s="180">
        <v>0</v>
      </c>
      <c r="U166" s="180">
        <v>42</v>
      </c>
      <c r="V166" s="180">
        <v>0</v>
      </c>
      <c r="W166" s="180">
        <v>0</v>
      </c>
      <c r="X166" s="180">
        <v>228</v>
      </c>
      <c r="Y166" s="180"/>
      <c r="Z166" s="180" t="s">
        <v>948</v>
      </c>
      <c r="AA166" s="180" t="s">
        <v>281</v>
      </c>
      <c r="AB166" s="180" t="s">
        <v>267</v>
      </c>
      <c r="AC166" s="180">
        <v>1</v>
      </c>
    </row>
    <row r="167" spans="2:29" ht="180" x14ac:dyDescent="0.25">
      <c r="B167" s="118" t="s">
        <v>163</v>
      </c>
      <c r="C167" s="180">
        <v>158</v>
      </c>
      <c r="D167" s="180" t="s">
        <v>949</v>
      </c>
      <c r="E167" s="180" t="s">
        <v>204</v>
      </c>
      <c r="F167" s="180" t="s">
        <v>950</v>
      </c>
      <c r="G167" s="180" t="s">
        <v>206</v>
      </c>
      <c r="H167" s="180" t="s">
        <v>951</v>
      </c>
      <c r="I167" s="180" t="s">
        <v>952</v>
      </c>
      <c r="J167" s="180" t="s">
        <v>209</v>
      </c>
      <c r="K167" s="180">
        <v>3.22</v>
      </c>
      <c r="L167" s="180" t="s">
        <v>953</v>
      </c>
      <c r="M167" s="180"/>
      <c r="N167" s="180"/>
      <c r="O167" s="180">
        <v>10</v>
      </c>
      <c r="P167" s="180">
        <v>0</v>
      </c>
      <c r="Q167" s="180">
        <v>0</v>
      </c>
      <c r="R167" s="180">
        <v>10</v>
      </c>
      <c r="S167" s="180">
        <v>0</v>
      </c>
      <c r="T167" s="180">
        <v>0</v>
      </c>
      <c r="U167" s="180">
        <v>10</v>
      </c>
      <c r="V167" s="180">
        <v>0</v>
      </c>
      <c r="W167" s="180">
        <v>0</v>
      </c>
      <c r="X167" s="180">
        <v>96</v>
      </c>
      <c r="Y167" s="180"/>
      <c r="Z167" s="180" t="s">
        <v>954</v>
      </c>
      <c r="AA167" s="180" t="s">
        <v>281</v>
      </c>
      <c r="AB167" s="180" t="s">
        <v>267</v>
      </c>
      <c r="AC167" s="180">
        <v>1</v>
      </c>
    </row>
    <row r="168" spans="2:29" ht="285" x14ac:dyDescent="0.25">
      <c r="B168" s="118" t="s">
        <v>163</v>
      </c>
      <c r="C168" s="180">
        <v>159</v>
      </c>
      <c r="D168" s="180" t="s">
        <v>268</v>
      </c>
      <c r="E168" s="180" t="s">
        <v>322</v>
      </c>
      <c r="F168" s="180" t="s">
        <v>955</v>
      </c>
      <c r="G168" s="180" t="s">
        <v>206</v>
      </c>
      <c r="H168" s="180" t="s">
        <v>956</v>
      </c>
      <c r="I168" s="180" t="s">
        <v>957</v>
      </c>
      <c r="J168" s="180" t="s">
        <v>209</v>
      </c>
      <c r="K168" s="180">
        <v>0.78300000000000003</v>
      </c>
      <c r="L168" s="180" t="s">
        <v>272</v>
      </c>
      <c r="M168" s="180"/>
      <c r="N168" s="180"/>
      <c r="O168" s="180">
        <v>0</v>
      </c>
      <c r="P168" s="180">
        <v>0</v>
      </c>
      <c r="Q168" s="180">
        <v>0</v>
      </c>
      <c r="R168" s="180">
        <v>0</v>
      </c>
      <c r="S168" s="180">
        <v>0</v>
      </c>
      <c r="T168" s="180">
        <v>0</v>
      </c>
      <c r="U168" s="180">
        <v>0</v>
      </c>
      <c r="V168" s="180">
        <v>0</v>
      </c>
      <c r="W168" s="180">
        <v>0</v>
      </c>
      <c r="X168" s="180">
        <v>0</v>
      </c>
      <c r="Y168" s="180"/>
      <c r="Z168" s="180" t="s">
        <v>958</v>
      </c>
      <c r="AA168" s="180" t="s">
        <v>959</v>
      </c>
      <c r="AB168" s="180" t="s">
        <v>732</v>
      </c>
      <c r="AC168" s="180">
        <v>1</v>
      </c>
    </row>
    <row r="169" spans="2:29" ht="300" x14ac:dyDescent="0.25">
      <c r="B169" s="118" t="s">
        <v>163</v>
      </c>
      <c r="C169" s="180">
        <v>160</v>
      </c>
      <c r="D169" s="180" t="s">
        <v>251</v>
      </c>
      <c r="E169" s="180" t="s">
        <v>204</v>
      </c>
      <c r="F169" s="180" t="s">
        <v>960</v>
      </c>
      <c r="G169" s="180" t="s">
        <v>206</v>
      </c>
      <c r="H169" s="180" t="s">
        <v>961</v>
      </c>
      <c r="I169" s="180" t="s">
        <v>962</v>
      </c>
      <c r="J169" s="180" t="s">
        <v>209</v>
      </c>
      <c r="K169" s="180">
        <v>2.633</v>
      </c>
      <c r="L169" s="180" t="s">
        <v>963</v>
      </c>
      <c r="M169" s="180"/>
      <c r="N169" s="180"/>
      <c r="O169" s="180">
        <v>58</v>
      </c>
      <c r="P169" s="180">
        <v>0</v>
      </c>
      <c r="Q169" s="180">
        <v>0</v>
      </c>
      <c r="R169" s="180">
        <v>58</v>
      </c>
      <c r="S169" s="180">
        <v>0</v>
      </c>
      <c r="T169" s="180">
        <v>0</v>
      </c>
      <c r="U169" s="180">
        <v>58</v>
      </c>
      <c r="V169" s="180">
        <v>0</v>
      </c>
      <c r="W169" s="180">
        <v>0</v>
      </c>
      <c r="X169" s="180">
        <v>930</v>
      </c>
      <c r="Y169" s="180"/>
      <c r="Z169" s="180" t="s">
        <v>964</v>
      </c>
      <c r="AA169" s="180" t="s">
        <v>281</v>
      </c>
      <c r="AB169" s="180" t="s">
        <v>833</v>
      </c>
      <c r="AC169" s="180">
        <v>1</v>
      </c>
    </row>
    <row r="170" spans="2:29" ht="135" x14ac:dyDescent="0.25">
      <c r="B170" s="118" t="s">
        <v>163</v>
      </c>
      <c r="C170" s="180">
        <v>161</v>
      </c>
      <c r="D170" s="180" t="s">
        <v>367</v>
      </c>
      <c r="E170" s="180" t="s">
        <v>204</v>
      </c>
      <c r="F170" s="180" t="s">
        <v>965</v>
      </c>
      <c r="G170" s="180" t="s">
        <v>231</v>
      </c>
      <c r="H170" s="180" t="s">
        <v>966</v>
      </c>
      <c r="I170" s="180" t="s">
        <v>967</v>
      </c>
      <c r="J170" s="180" t="s">
        <v>209</v>
      </c>
      <c r="K170" s="180">
        <v>2.0299999999999998</v>
      </c>
      <c r="L170" s="180" t="s">
        <v>968</v>
      </c>
      <c r="M170" s="180"/>
      <c r="N170" s="180"/>
      <c r="O170" s="180">
        <v>19</v>
      </c>
      <c r="P170" s="180">
        <v>0</v>
      </c>
      <c r="Q170" s="180">
        <v>0</v>
      </c>
      <c r="R170" s="180">
        <v>19</v>
      </c>
      <c r="S170" s="180">
        <v>0</v>
      </c>
      <c r="T170" s="180">
        <v>0</v>
      </c>
      <c r="U170" s="180">
        <v>19</v>
      </c>
      <c r="V170" s="180">
        <v>0</v>
      </c>
      <c r="W170" s="180">
        <v>0</v>
      </c>
      <c r="X170" s="180">
        <v>96</v>
      </c>
      <c r="Y170" s="180"/>
      <c r="Z170" s="180" t="s">
        <v>964</v>
      </c>
      <c r="AA170" s="180" t="s">
        <v>305</v>
      </c>
      <c r="AB170" s="180" t="s">
        <v>228</v>
      </c>
      <c r="AC170" s="180">
        <v>0</v>
      </c>
    </row>
    <row r="171" spans="2:29" ht="409.5" x14ac:dyDescent="0.25">
      <c r="B171" s="118" t="s">
        <v>163</v>
      </c>
      <c r="C171" s="180">
        <v>162</v>
      </c>
      <c r="D171" s="180" t="s">
        <v>969</v>
      </c>
      <c r="E171" s="180" t="s">
        <v>204</v>
      </c>
      <c r="F171" s="180" t="s">
        <v>970</v>
      </c>
      <c r="G171" s="180" t="s">
        <v>206</v>
      </c>
      <c r="H171" s="180" t="s">
        <v>971</v>
      </c>
      <c r="I171" s="180" t="s">
        <v>972</v>
      </c>
      <c r="J171" s="180" t="s">
        <v>209</v>
      </c>
      <c r="K171" s="180">
        <v>1.833</v>
      </c>
      <c r="L171" s="180" t="s">
        <v>973</v>
      </c>
      <c r="M171" s="180"/>
      <c r="N171" s="180"/>
      <c r="O171" s="180">
        <v>85</v>
      </c>
      <c r="P171" s="180">
        <v>0</v>
      </c>
      <c r="Q171" s="180">
        <v>0</v>
      </c>
      <c r="R171" s="180">
        <v>85</v>
      </c>
      <c r="S171" s="180">
        <v>0</v>
      </c>
      <c r="T171" s="180">
        <v>0</v>
      </c>
      <c r="U171" s="180">
        <v>0</v>
      </c>
      <c r="V171" s="180">
        <v>85</v>
      </c>
      <c r="W171" s="180">
        <v>0</v>
      </c>
      <c r="X171" s="180">
        <v>1013</v>
      </c>
      <c r="Y171" s="180"/>
      <c r="Z171" s="180" t="s">
        <v>974</v>
      </c>
      <c r="AA171" s="180" t="s">
        <v>305</v>
      </c>
      <c r="AB171" s="180" t="s">
        <v>228</v>
      </c>
      <c r="AC171" s="180">
        <v>0</v>
      </c>
    </row>
    <row r="172" spans="2:29" ht="225" x14ac:dyDescent="0.25">
      <c r="B172" s="118" t="s">
        <v>163</v>
      </c>
      <c r="C172" s="180">
        <v>163</v>
      </c>
      <c r="D172" s="180" t="s">
        <v>436</v>
      </c>
      <c r="E172" s="180" t="s">
        <v>204</v>
      </c>
      <c r="F172" s="180" t="s">
        <v>823</v>
      </c>
      <c r="G172" s="180" t="s">
        <v>206</v>
      </c>
      <c r="H172" s="180" t="s">
        <v>975</v>
      </c>
      <c r="I172" s="180" t="s">
        <v>976</v>
      </c>
      <c r="J172" s="180" t="s">
        <v>209</v>
      </c>
      <c r="K172" s="180">
        <v>2.98</v>
      </c>
      <c r="L172" s="180" t="s">
        <v>977</v>
      </c>
      <c r="M172" s="180"/>
      <c r="N172" s="180"/>
      <c r="O172" s="180">
        <v>24</v>
      </c>
      <c r="P172" s="180">
        <v>0</v>
      </c>
      <c r="Q172" s="180">
        <v>0</v>
      </c>
      <c r="R172" s="180">
        <v>24</v>
      </c>
      <c r="S172" s="180">
        <v>0</v>
      </c>
      <c r="T172" s="180">
        <v>0</v>
      </c>
      <c r="U172" s="180">
        <v>0</v>
      </c>
      <c r="V172" s="180">
        <v>24</v>
      </c>
      <c r="W172" s="180">
        <v>0</v>
      </c>
      <c r="X172" s="180">
        <v>313</v>
      </c>
      <c r="Y172" s="180"/>
      <c r="Z172" s="180" t="s">
        <v>978</v>
      </c>
      <c r="AA172" s="180" t="s">
        <v>236</v>
      </c>
      <c r="AB172" s="180" t="s">
        <v>213</v>
      </c>
      <c r="AC172" s="180">
        <v>0</v>
      </c>
    </row>
    <row r="173" spans="2:29" ht="105" x14ac:dyDescent="0.25">
      <c r="B173" s="118" t="s">
        <v>163</v>
      </c>
      <c r="C173" s="180">
        <v>164</v>
      </c>
      <c r="D173" s="180" t="s">
        <v>245</v>
      </c>
      <c r="E173" s="180" t="s">
        <v>204</v>
      </c>
      <c r="F173" s="180" t="s">
        <v>979</v>
      </c>
      <c r="G173" s="180" t="s">
        <v>206</v>
      </c>
      <c r="H173" s="180" t="s">
        <v>980</v>
      </c>
      <c r="I173" s="180" t="s">
        <v>981</v>
      </c>
      <c r="J173" s="180" t="s">
        <v>209</v>
      </c>
      <c r="K173" s="180">
        <v>1.4</v>
      </c>
      <c r="L173" s="180" t="s">
        <v>982</v>
      </c>
      <c r="M173" s="180"/>
      <c r="N173" s="180"/>
      <c r="O173" s="180">
        <v>0</v>
      </c>
      <c r="P173" s="180">
        <v>0</v>
      </c>
      <c r="Q173" s="180">
        <v>0</v>
      </c>
      <c r="R173" s="180">
        <v>0</v>
      </c>
      <c r="S173" s="180">
        <v>0</v>
      </c>
      <c r="T173" s="180">
        <v>0</v>
      </c>
      <c r="U173" s="180">
        <v>0</v>
      </c>
      <c r="V173" s="180">
        <v>0</v>
      </c>
      <c r="W173" s="180">
        <v>0</v>
      </c>
      <c r="X173" s="180">
        <v>0</v>
      </c>
      <c r="Y173" s="180"/>
      <c r="Z173" s="180" t="s">
        <v>983</v>
      </c>
      <c r="AA173" s="180" t="s">
        <v>413</v>
      </c>
      <c r="AB173" s="180" t="s">
        <v>267</v>
      </c>
      <c r="AC173" s="180">
        <v>0</v>
      </c>
    </row>
    <row r="174" spans="2:29" ht="105" x14ac:dyDescent="0.25">
      <c r="B174" s="118" t="s">
        <v>163</v>
      </c>
      <c r="C174" s="180">
        <v>165</v>
      </c>
      <c r="D174" s="180" t="s">
        <v>245</v>
      </c>
      <c r="E174" s="180" t="s">
        <v>556</v>
      </c>
      <c r="F174" s="180" t="s">
        <v>984</v>
      </c>
      <c r="G174" s="180" t="s">
        <v>206</v>
      </c>
      <c r="H174" s="180" t="s">
        <v>985</v>
      </c>
      <c r="I174" s="180" t="s">
        <v>986</v>
      </c>
      <c r="J174" s="180" t="s">
        <v>209</v>
      </c>
      <c r="K174" s="180">
        <v>0.4</v>
      </c>
      <c r="L174" s="180" t="s">
        <v>984</v>
      </c>
      <c r="M174" s="180"/>
      <c r="N174" s="180"/>
      <c r="O174" s="180">
        <v>90</v>
      </c>
      <c r="P174" s="180">
        <v>0</v>
      </c>
      <c r="Q174" s="180">
        <v>0</v>
      </c>
      <c r="R174" s="180">
        <v>90</v>
      </c>
      <c r="S174" s="180">
        <v>0</v>
      </c>
      <c r="T174" s="180">
        <v>0</v>
      </c>
      <c r="U174" s="180">
        <v>90</v>
      </c>
      <c r="V174" s="180">
        <v>0</v>
      </c>
      <c r="W174" s="180">
        <v>0</v>
      </c>
      <c r="X174" s="180">
        <v>320</v>
      </c>
      <c r="Y174" s="180"/>
      <c r="Z174" s="180" t="s">
        <v>987</v>
      </c>
      <c r="AA174" s="180" t="s">
        <v>413</v>
      </c>
      <c r="AB174" s="180" t="s">
        <v>267</v>
      </c>
      <c r="AC174" s="180">
        <v>0</v>
      </c>
    </row>
    <row r="175" spans="2:29" ht="90" x14ac:dyDescent="0.25">
      <c r="B175" s="118" t="s">
        <v>163</v>
      </c>
      <c r="C175" s="180">
        <v>166</v>
      </c>
      <c r="D175" s="180" t="s">
        <v>424</v>
      </c>
      <c r="E175" s="180" t="s">
        <v>988</v>
      </c>
      <c r="F175" s="180" t="s">
        <v>989</v>
      </c>
      <c r="G175" s="180" t="s">
        <v>262</v>
      </c>
      <c r="H175" s="180" t="s">
        <v>990</v>
      </c>
      <c r="I175" s="180" t="s">
        <v>991</v>
      </c>
      <c r="J175" s="180" t="s">
        <v>209</v>
      </c>
      <c r="K175" s="180">
        <v>1.85</v>
      </c>
      <c r="L175" s="180" t="s">
        <v>992</v>
      </c>
      <c r="M175" s="180"/>
      <c r="N175" s="180"/>
      <c r="O175" s="180">
        <v>95</v>
      </c>
      <c r="P175" s="180">
        <v>0</v>
      </c>
      <c r="Q175" s="180">
        <v>0</v>
      </c>
      <c r="R175" s="180">
        <v>94</v>
      </c>
      <c r="S175" s="180">
        <v>0</v>
      </c>
      <c r="T175" s="180">
        <v>0</v>
      </c>
      <c r="U175" s="180">
        <v>0</v>
      </c>
      <c r="V175" s="180">
        <v>94</v>
      </c>
      <c r="W175" s="180">
        <v>1</v>
      </c>
      <c r="X175" s="180">
        <v>1303</v>
      </c>
      <c r="Y175" s="180"/>
      <c r="Z175" s="180" t="s">
        <v>993</v>
      </c>
      <c r="AA175" s="180" t="s">
        <v>756</v>
      </c>
      <c r="AB175" s="180" t="s">
        <v>267</v>
      </c>
      <c r="AC175" s="180">
        <v>1</v>
      </c>
    </row>
    <row r="176" spans="2:29" ht="135" x14ac:dyDescent="0.25">
      <c r="B176" s="118" t="s">
        <v>163</v>
      </c>
      <c r="C176" s="180">
        <v>167</v>
      </c>
      <c r="D176" s="180" t="s">
        <v>670</v>
      </c>
      <c r="E176" s="180" t="s">
        <v>204</v>
      </c>
      <c r="F176" s="180" t="s">
        <v>994</v>
      </c>
      <c r="G176" s="180" t="s">
        <v>206</v>
      </c>
      <c r="H176" s="180" t="s">
        <v>995</v>
      </c>
      <c r="I176" s="180" t="s">
        <v>996</v>
      </c>
      <c r="J176" s="180" t="s">
        <v>209</v>
      </c>
      <c r="K176" s="180">
        <v>3.2</v>
      </c>
      <c r="L176" s="180" t="s">
        <v>674</v>
      </c>
      <c r="M176" s="180"/>
      <c r="N176" s="180"/>
      <c r="O176" s="180">
        <v>75</v>
      </c>
      <c r="P176" s="180">
        <v>0</v>
      </c>
      <c r="Q176" s="180">
        <v>0</v>
      </c>
      <c r="R176" s="180">
        <v>75</v>
      </c>
      <c r="S176" s="180">
        <v>0</v>
      </c>
      <c r="T176" s="180">
        <v>0</v>
      </c>
      <c r="U176" s="180">
        <v>0</v>
      </c>
      <c r="V176" s="180">
        <v>75</v>
      </c>
      <c r="W176" s="180">
        <v>0</v>
      </c>
      <c r="X176" s="180">
        <v>145</v>
      </c>
      <c r="Y176" s="180"/>
      <c r="Z176" s="180" t="s">
        <v>997</v>
      </c>
      <c r="AA176" s="180" t="s">
        <v>281</v>
      </c>
      <c r="AB176" s="180" t="s">
        <v>213</v>
      </c>
      <c r="AC176" s="180">
        <v>1</v>
      </c>
    </row>
    <row r="177" spans="2:29" ht="409.5" x14ac:dyDescent="0.25">
      <c r="B177" s="118" t="s">
        <v>163</v>
      </c>
      <c r="C177" s="180">
        <v>168</v>
      </c>
      <c r="D177" s="180" t="s">
        <v>251</v>
      </c>
      <c r="E177" s="180" t="s">
        <v>322</v>
      </c>
      <c r="F177" s="180" t="s">
        <v>998</v>
      </c>
      <c r="G177" s="180" t="s">
        <v>206</v>
      </c>
      <c r="H177" s="180" t="s">
        <v>999</v>
      </c>
      <c r="I177" s="180" t="s">
        <v>1000</v>
      </c>
      <c r="J177" s="180" t="s">
        <v>209</v>
      </c>
      <c r="K177" s="180">
        <v>1.7829999999999999</v>
      </c>
      <c r="L177" s="180" t="s">
        <v>1001</v>
      </c>
      <c r="M177" s="180"/>
      <c r="N177" s="180"/>
      <c r="O177" s="180">
        <v>162</v>
      </c>
      <c r="P177" s="180">
        <v>0</v>
      </c>
      <c r="Q177" s="180">
        <v>0</v>
      </c>
      <c r="R177" s="180">
        <v>162</v>
      </c>
      <c r="S177" s="180">
        <v>0</v>
      </c>
      <c r="T177" s="180">
        <v>0</v>
      </c>
      <c r="U177" s="180">
        <v>0</v>
      </c>
      <c r="V177" s="180">
        <v>162</v>
      </c>
      <c r="W177" s="180">
        <v>0</v>
      </c>
      <c r="X177" s="180">
        <v>297</v>
      </c>
      <c r="Y177" s="180"/>
      <c r="Z177" s="180" t="s">
        <v>1002</v>
      </c>
      <c r="AA177" s="180" t="s">
        <v>281</v>
      </c>
      <c r="AB177" s="180" t="s">
        <v>213</v>
      </c>
      <c r="AC177" s="180">
        <v>1</v>
      </c>
    </row>
    <row r="178" spans="2:29" ht="120" x14ac:dyDescent="0.25">
      <c r="B178" s="118" t="s">
        <v>163</v>
      </c>
      <c r="C178" s="180">
        <v>169</v>
      </c>
      <c r="D178" s="180" t="s">
        <v>317</v>
      </c>
      <c r="E178" s="180" t="s">
        <v>204</v>
      </c>
      <c r="F178" s="180" t="s">
        <v>1003</v>
      </c>
      <c r="G178" s="180" t="s">
        <v>206</v>
      </c>
      <c r="H178" s="180" t="s">
        <v>1004</v>
      </c>
      <c r="I178" s="180" t="s">
        <v>1005</v>
      </c>
      <c r="J178" s="180" t="s">
        <v>209</v>
      </c>
      <c r="K178" s="180">
        <v>3.4660000000000002</v>
      </c>
      <c r="L178" s="180" t="s">
        <v>1006</v>
      </c>
      <c r="M178" s="180"/>
      <c r="N178" s="180"/>
      <c r="O178" s="180">
        <v>0</v>
      </c>
      <c r="P178" s="180">
        <v>0</v>
      </c>
      <c r="Q178" s="180">
        <v>0</v>
      </c>
      <c r="R178" s="180">
        <v>0</v>
      </c>
      <c r="S178" s="180">
        <v>0</v>
      </c>
      <c r="T178" s="180">
        <v>0</v>
      </c>
      <c r="U178" s="180">
        <v>0</v>
      </c>
      <c r="V178" s="180">
        <v>0</v>
      </c>
      <c r="W178" s="180">
        <v>0</v>
      </c>
      <c r="X178" s="180">
        <v>12</v>
      </c>
      <c r="Y178" s="180"/>
      <c r="Z178" s="180" t="s">
        <v>1007</v>
      </c>
      <c r="AA178" s="180" t="s">
        <v>281</v>
      </c>
      <c r="AB178" s="180" t="s">
        <v>213</v>
      </c>
      <c r="AC178" s="180">
        <v>1</v>
      </c>
    </row>
    <row r="179" spans="2:29" ht="135" x14ac:dyDescent="0.25">
      <c r="B179" s="118" t="s">
        <v>163</v>
      </c>
      <c r="C179" s="180">
        <v>170</v>
      </c>
      <c r="D179" s="180" t="s">
        <v>317</v>
      </c>
      <c r="E179" s="180" t="s">
        <v>380</v>
      </c>
      <c r="F179" s="180" t="s">
        <v>1008</v>
      </c>
      <c r="G179" s="180" t="s">
        <v>206</v>
      </c>
      <c r="H179" s="180" t="s">
        <v>1009</v>
      </c>
      <c r="I179" s="180" t="s">
        <v>1010</v>
      </c>
      <c r="J179" s="180" t="s">
        <v>209</v>
      </c>
      <c r="K179" s="180">
        <v>0.57999999999999996</v>
      </c>
      <c r="L179" s="180" t="s">
        <v>1011</v>
      </c>
      <c r="M179" s="180"/>
      <c r="N179" s="180"/>
      <c r="O179" s="180">
        <v>289</v>
      </c>
      <c r="P179" s="180">
        <v>0</v>
      </c>
      <c r="Q179" s="180">
        <v>0</v>
      </c>
      <c r="R179" s="180">
        <v>289</v>
      </c>
      <c r="S179" s="180">
        <v>0</v>
      </c>
      <c r="T179" s="180">
        <v>0</v>
      </c>
      <c r="U179" s="180">
        <v>0</v>
      </c>
      <c r="V179" s="180">
        <v>289</v>
      </c>
      <c r="W179" s="180">
        <v>0</v>
      </c>
      <c r="X179" s="180">
        <v>41</v>
      </c>
      <c r="Y179" s="180"/>
      <c r="Z179" s="180" t="s">
        <v>1012</v>
      </c>
      <c r="AA179" s="180" t="s">
        <v>281</v>
      </c>
      <c r="AB179" s="180" t="s">
        <v>213</v>
      </c>
      <c r="AC179" s="180">
        <v>1</v>
      </c>
    </row>
    <row r="180" spans="2:29" x14ac:dyDescent="0.25">
      <c r="B180" s="117"/>
      <c r="C180" s="200" t="s">
        <v>162</v>
      </c>
      <c r="D180" s="201"/>
      <c r="E180" s="201"/>
      <c r="F180" s="119"/>
      <c r="G180" s="119"/>
      <c r="H180" s="119"/>
      <c r="I180" s="119"/>
      <c r="J180" s="123"/>
      <c r="K180" s="123"/>
      <c r="L180" s="119"/>
      <c r="M180" s="119"/>
      <c r="N180" s="119"/>
      <c r="O180" s="123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  <c r="AC180" s="122"/>
    </row>
    <row r="181" spans="2:29" hidden="1" x14ac:dyDescent="0.25">
      <c r="B181" s="118" t="s">
        <v>163</v>
      </c>
      <c r="C181" s="111"/>
      <c r="D181" s="111"/>
      <c r="E181" s="111"/>
      <c r="F181" s="111"/>
      <c r="G181" s="111"/>
      <c r="H181" s="125"/>
      <c r="I181" s="125"/>
      <c r="J181" s="111"/>
      <c r="K181" s="111"/>
      <c r="L181" s="111"/>
      <c r="M181" s="111"/>
      <c r="N181" s="111"/>
      <c r="O181" s="111"/>
      <c r="P181" s="111"/>
      <c r="Q181" s="111"/>
      <c r="R181" s="111"/>
      <c r="S181" s="111"/>
      <c r="T181" s="111"/>
      <c r="U181" s="111"/>
      <c r="V181" s="111"/>
      <c r="W181" s="111"/>
      <c r="X181" s="111"/>
      <c r="Y181" s="111"/>
      <c r="Z181" s="111"/>
      <c r="AA181" s="111"/>
      <c r="AB181" s="111"/>
      <c r="AC181" s="111"/>
    </row>
  </sheetData>
  <sheetProtection algorithmName="SHA-512" hashValue="qCWJiQIsJa00+OIv81DYDSGTzOpJ0rRXyDD2n6SdjAwNirRq4RYrQEHspCmsyD4KFEp0F3yDr8Kta2ox0U/kug==" saltValue="PfKp+lQUd3fCYZ4HzAQ6Yw==" spinCount="100000" sheet="1" objects="1" scenarios="1"/>
  <mergeCells count="29">
    <mergeCell ref="C4:K4"/>
    <mergeCell ref="Z6:Z7"/>
    <mergeCell ref="W6:W7"/>
    <mergeCell ref="O5:W5"/>
    <mergeCell ref="N5:N7"/>
    <mergeCell ref="M5:M7"/>
    <mergeCell ref="O6:O7"/>
    <mergeCell ref="P6:R6"/>
    <mergeCell ref="S6:V6"/>
    <mergeCell ref="L5:L7"/>
    <mergeCell ref="Z4:AB5"/>
    <mergeCell ref="Y4:Y7"/>
    <mergeCell ref="L4:X4"/>
    <mergeCell ref="E2:AA2"/>
    <mergeCell ref="B4:B8"/>
    <mergeCell ref="C180:E180"/>
    <mergeCell ref="AC4:AC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AA6:AA7"/>
    <mergeCell ref="AB6:AB7"/>
    <mergeCell ref="X5:X7"/>
  </mergeCells>
  <pageMargins left="0.7" right="0.7" top="0.75" bottom="0.75" header="0.3" footer="0.3"/>
  <pageSetup paperSize="9" scale="45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B2:E13"/>
  <sheetViews>
    <sheetView zoomScaleNormal="100" workbookViewId="0">
      <selection activeCell="E11" sqref="E11"/>
    </sheetView>
  </sheetViews>
  <sheetFormatPr defaultRowHeight="15" x14ac:dyDescent="0.25"/>
  <cols>
    <col min="1" max="1" width="9.140625" style="172"/>
    <col min="2" max="2" width="10.28515625" style="172" customWidth="1"/>
    <col min="3" max="3" width="44.28515625" style="172" customWidth="1"/>
    <col min="4" max="4" width="41" style="172" customWidth="1"/>
    <col min="5" max="5" width="51.5703125" style="172" customWidth="1"/>
    <col min="6" max="16384" width="9.140625" style="172"/>
  </cols>
  <sheetData>
    <row r="2" spans="2:5" ht="30" customHeight="1" x14ac:dyDescent="0.25">
      <c r="B2" s="214" t="s">
        <v>148</v>
      </c>
      <c r="C2" s="215"/>
      <c r="D2" s="215"/>
      <c r="E2" s="215"/>
    </row>
    <row r="4" spans="2:5" ht="30" x14ac:dyDescent="0.25">
      <c r="B4" s="173" t="s">
        <v>70</v>
      </c>
      <c r="C4" s="173" t="s">
        <v>71</v>
      </c>
      <c r="D4" s="173" t="s">
        <v>72</v>
      </c>
      <c r="E4" s="173"/>
    </row>
    <row r="5" spans="2:5" ht="60" x14ac:dyDescent="0.25">
      <c r="B5" s="173">
        <v>1</v>
      </c>
      <c r="C5" s="174" t="s">
        <v>73</v>
      </c>
      <c r="D5" s="175">
        <f>SUM(D6:D9)</f>
        <v>114906</v>
      </c>
      <c r="E5" s="174" t="s">
        <v>74</v>
      </c>
    </row>
    <row r="6" spans="2:5" ht="30" x14ac:dyDescent="0.25">
      <c r="B6" s="173" t="s">
        <v>75</v>
      </c>
      <c r="C6" s="174" t="s">
        <v>76</v>
      </c>
      <c r="D6" s="110">
        <v>125</v>
      </c>
      <c r="E6" s="174" t="s">
        <v>74</v>
      </c>
    </row>
    <row r="7" spans="2:5" ht="30" x14ac:dyDescent="0.25">
      <c r="B7" s="173" t="s">
        <v>77</v>
      </c>
      <c r="C7" s="174" t="s">
        <v>78</v>
      </c>
      <c r="D7" s="110">
        <v>44</v>
      </c>
      <c r="E7" s="174" t="s">
        <v>74</v>
      </c>
    </row>
    <row r="8" spans="2:5" ht="30" x14ac:dyDescent="0.25">
      <c r="B8" s="173" t="s">
        <v>79</v>
      </c>
      <c r="C8" s="174" t="s">
        <v>80</v>
      </c>
      <c r="D8" s="110">
        <v>4354</v>
      </c>
      <c r="E8" s="174" t="s">
        <v>74</v>
      </c>
    </row>
    <row r="9" spans="2:5" ht="30" x14ac:dyDescent="0.25">
      <c r="B9" s="173" t="s">
        <v>81</v>
      </c>
      <c r="C9" s="174" t="s">
        <v>82</v>
      </c>
      <c r="D9" s="110">
        <v>110383</v>
      </c>
      <c r="E9" s="174" t="s">
        <v>74</v>
      </c>
    </row>
    <row r="10" spans="2:5" ht="105" x14ac:dyDescent="0.25">
      <c r="B10" s="173" t="s">
        <v>83</v>
      </c>
      <c r="C10" s="174" t="s">
        <v>84</v>
      </c>
      <c r="D10" s="114">
        <f>IF(ISERR(SUMPRODUCT((Столбец9*Столбец13)*(Столбец8="В")*(Столбец27=1))/D$5),0,SUMPRODUCT((Столбец9*Столбец13)*(Столбец8="В")*(Столбец27=1))/D$5)</f>
        <v>3.5926574765460455E-2</v>
      </c>
      <c r="E10" s="174" t="s">
        <v>85</v>
      </c>
    </row>
    <row r="11" spans="2:5" ht="90" x14ac:dyDescent="0.25">
      <c r="B11" s="173" t="s">
        <v>86</v>
      </c>
      <c r="C11" s="174" t="s">
        <v>87</v>
      </c>
      <c r="D11" s="114">
        <f>IF(ISERR(SUMIFS(Столбец13,Столбец8,"В",Столбец27,1)/D$5),0,SUMIFS(Столбец13,Столбец8,"В",Столбец27,1)/D$5)</f>
        <v>2.4028336205246026E-2</v>
      </c>
      <c r="E11" s="174" t="s">
        <v>88</v>
      </c>
    </row>
    <row r="12" spans="2:5" ht="90" x14ac:dyDescent="0.25">
      <c r="B12" s="173" t="s">
        <v>89</v>
      </c>
      <c r="C12" s="174" t="s">
        <v>90</v>
      </c>
      <c r="D12" s="114">
        <f>IF(ISERR(SUMPRODUCT((Столбец9*Столбец13)*(Столбец8="П"))/D$5),0,SUMPRODUCT((Столбец9*Столбец13)*(Столбец8="П"))/D$5)</f>
        <v>0</v>
      </c>
      <c r="E12" s="174" t="s">
        <v>91</v>
      </c>
    </row>
    <row r="13" spans="2:5" ht="75" x14ac:dyDescent="0.25">
      <c r="B13" s="173" t="s">
        <v>92</v>
      </c>
      <c r="C13" s="174" t="s">
        <v>93</v>
      </c>
      <c r="D13" s="114">
        <f>IF(ISERR(SUMIFS(Столбец13,Столбец8,"П")/D$5),0,SUMIFS(Столбец13,Столбец8,"П")/D$5)</f>
        <v>0</v>
      </c>
      <c r="E13" s="174" t="s">
        <v>94</v>
      </c>
    </row>
  </sheetData>
  <sheetProtection password="FA9C" sheet="1" objects="1" scenarios="1" formatCells="0" formatColumns="0" formatRows="0"/>
  <mergeCells count="1">
    <mergeCell ref="B2:E2"/>
  </mergeCells>
  <pageMargins left="0.7" right="0.7" top="0.75" bottom="0.75" header="0.3" footer="0.3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FF0000"/>
  </sheetPr>
  <dimension ref="C1:AC206"/>
  <sheetViews>
    <sheetView topLeftCell="F154" zoomScaleNormal="100" workbookViewId="0">
      <selection activeCell="Q166" sqref="Q166"/>
    </sheetView>
  </sheetViews>
  <sheetFormatPr defaultRowHeight="15" x14ac:dyDescent="0.25"/>
  <cols>
    <col min="16" max="16" width="7" customWidth="1"/>
    <col min="17" max="17" width="160" style="6" bestFit="1" customWidth="1"/>
    <col min="18" max="18" width="7.85546875" bestFit="1" customWidth="1"/>
    <col min="19" max="19" width="9" style="19" bestFit="1" customWidth="1"/>
    <col min="20" max="20" width="9.140625" style="19"/>
    <col min="21" max="21" width="11.85546875" style="19" customWidth="1"/>
    <col min="24" max="24" width="12.42578125" customWidth="1"/>
  </cols>
  <sheetData>
    <row r="1" spans="6:23" ht="225.75" thickBot="1" x14ac:dyDescent="0.3">
      <c r="S1" s="107" t="s">
        <v>15</v>
      </c>
      <c r="T1" s="108" t="s">
        <v>16</v>
      </c>
      <c r="U1" s="108" t="s">
        <v>17</v>
      </c>
      <c r="V1" s="177"/>
    </row>
    <row r="2" spans="6:23" ht="51" customHeight="1" thickBot="1" x14ac:dyDescent="0.3">
      <c r="P2">
        <v>1</v>
      </c>
      <c r="Q2" s="157" t="s">
        <v>4</v>
      </c>
      <c r="R2" s="4">
        <v>2020</v>
      </c>
      <c r="S2" s="127">
        <v>0.50509999999999999</v>
      </c>
      <c r="T2" s="128">
        <v>0.20380000000000001</v>
      </c>
      <c r="U2" s="128">
        <v>1.0253000000000001</v>
      </c>
      <c r="V2" s="19"/>
      <c r="W2" s="19"/>
    </row>
    <row r="3" spans="6:23" ht="15.75" thickBot="1" x14ac:dyDescent="0.3">
      <c r="I3" s="7"/>
      <c r="L3" s="156"/>
      <c r="M3" t="s">
        <v>171</v>
      </c>
      <c r="Q3" s="157" t="s">
        <v>4</v>
      </c>
      <c r="R3" s="5">
        <v>2021</v>
      </c>
      <c r="S3" s="129">
        <v>0.4975</v>
      </c>
      <c r="T3" s="130">
        <v>0.20080000000000001</v>
      </c>
      <c r="U3" s="130">
        <v>1.0099</v>
      </c>
      <c r="V3" s="19"/>
      <c r="W3" s="19"/>
    </row>
    <row r="4" spans="6:23" ht="15.75" thickBot="1" x14ac:dyDescent="0.3">
      <c r="F4" t="s">
        <v>3</v>
      </c>
      <c r="I4" s="7"/>
      <c r="Q4" s="157" t="s">
        <v>4</v>
      </c>
      <c r="R4" s="5">
        <v>2022</v>
      </c>
      <c r="S4" s="129">
        <v>0.49009999999999998</v>
      </c>
      <c r="T4" s="130">
        <v>0.19769999999999999</v>
      </c>
      <c r="U4" s="130">
        <v>1</v>
      </c>
      <c r="V4" s="19"/>
      <c r="W4" s="19"/>
    </row>
    <row r="5" spans="6:23" ht="15.75" thickBot="1" x14ac:dyDescent="0.3">
      <c r="I5" s="7"/>
      <c r="Q5" s="157" t="s">
        <v>4</v>
      </c>
      <c r="R5" s="5">
        <v>2023</v>
      </c>
      <c r="S5" s="129">
        <v>0.48270000000000002</v>
      </c>
      <c r="T5" s="130">
        <v>0.1948</v>
      </c>
      <c r="U5" s="130">
        <v>1</v>
      </c>
      <c r="V5" s="19"/>
      <c r="W5" s="19"/>
    </row>
    <row r="6" spans="6:23" ht="15.75" thickBot="1" x14ac:dyDescent="0.3">
      <c r="I6" s="7"/>
      <c r="Q6" s="157" t="s">
        <v>4</v>
      </c>
      <c r="R6" s="5">
        <v>2024</v>
      </c>
      <c r="S6" s="129">
        <v>0.47549999999999998</v>
      </c>
      <c r="T6" s="130">
        <v>0.19189999999999999</v>
      </c>
      <c r="U6" s="130">
        <v>1</v>
      </c>
      <c r="V6" s="19"/>
      <c r="W6" s="19"/>
    </row>
    <row r="7" spans="6:23" ht="15.75" customHeight="1" thickBot="1" x14ac:dyDescent="0.3">
      <c r="I7" s="7"/>
      <c r="P7">
        <v>2</v>
      </c>
      <c r="Q7" s="157" t="s">
        <v>5</v>
      </c>
      <c r="R7" s="5">
        <v>2020</v>
      </c>
      <c r="S7" s="127">
        <v>4.4021999999999997</v>
      </c>
      <c r="T7" s="128">
        <v>0.42809999999999998</v>
      </c>
      <c r="U7" s="128">
        <v>1</v>
      </c>
      <c r="V7" s="18"/>
      <c r="W7" s="18"/>
    </row>
    <row r="8" spans="6:23" ht="15.75" thickBot="1" x14ac:dyDescent="0.3">
      <c r="I8" s="7"/>
      <c r="Q8" s="157" t="s">
        <v>5</v>
      </c>
      <c r="R8" s="5">
        <v>2021</v>
      </c>
      <c r="S8" s="129">
        <v>4.3361999999999998</v>
      </c>
      <c r="T8" s="130">
        <v>0.42159999999999997</v>
      </c>
      <c r="U8" s="130">
        <v>1</v>
      </c>
      <c r="V8" s="18"/>
      <c r="W8" s="18"/>
    </row>
    <row r="9" spans="6:23" ht="15.75" thickBot="1" x14ac:dyDescent="0.3">
      <c r="I9" s="7"/>
      <c r="Q9" s="157" t="s">
        <v>5</v>
      </c>
      <c r="R9" s="5">
        <v>2022</v>
      </c>
      <c r="S9" s="129">
        <v>4.2710999999999997</v>
      </c>
      <c r="T9" s="130">
        <v>0.4153</v>
      </c>
      <c r="U9" s="130">
        <v>1</v>
      </c>
      <c r="V9" s="18"/>
      <c r="W9" s="18"/>
    </row>
    <row r="10" spans="6:23" ht="15.75" thickBot="1" x14ac:dyDescent="0.3">
      <c r="I10" s="7"/>
      <c r="Q10" s="157" t="s">
        <v>5</v>
      </c>
      <c r="R10" s="5">
        <v>2023</v>
      </c>
      <c r="S10" s="129">
        <v>4.2070999999999996</v>
      </c>
      <c r="T10" s="130">
        <v>0.40910000000000002</v>
      </c>
      <c r="U10" s="130">
        <v>1</v>
      </c>
      <c r="V10" s="18"/>
      <c r="W10" s="18"/>
    </row>
    <row r="11" spans="6:23" ht="15.75" thickBot="1" x14ac:dyDescent="0.3">
      <c r="I11" s="7"/>
      <c r="Q11" s="157" t="s">
        <v>5</v>
      </c>
      <c r="R11" s="5">
        <v>2024</v>
      </c>
      <c r="S11" s="129">
        <v>4.1439000000000004</v>
      </c>
      <c r="T11" s="130">
        <v>0.40289999999999998</v>
      </c>
      <c r="U11" s="130">
        <v>1</v>
      </c>
      <c r="V11" s="18"/>
      <c r="W11" s="18"/>
    </row>
    <row r="12" spans="6:23" ht="15.75" customHeight="1" thickBot="1" x14ac:dyDescent="0.3">
      <c r="I12" s="7"/>
      <c r="P12">
        <v>3</v>
      </c>
      <c r="Q12" s="7" t="s">
        <v>169</v>
      </c>
      <c r="R12" s="5">
        <v>2022</v>
      </c>
      <c r="S12" s="127">
        <v>1.9124333773087067E-2</v>
      </c>
      <c r="T12" s="128">
        <v>6.1904261213720302E-3</v>
      </c>
      <c r="U12" s="137">
        <v>1</v>
      </c>
      <c r="V12" s="18"/>
      <c r="W12" s="18"/>
    </row>
    <row r="13" spans="6:23" ht="15.75" thickBot="1" x14ac:dyDescent="0.3">
      <c r="I13" s="7"/>
      <c r="Q13" s="7" t="s">
        <v>169</v>
      </c>
      <c r="R13" s="5">
        <v>2023</v>
      </c>
      <c r="S13" s="129">
        <v>1.8837468766490759E-2</v>
      </c>
      <c r="T13" s="130">
        <v>6.0975697295514494E-3</v>
      </c>
      <c r="U13" s="137">
        <v>1</v>
      </c>
      <c r="V13" s="18"/>
      <c r="W13" s="18"/>
    </row>
    <row r="14" spans="6:23" ht="15.75" thickBot="1" x14ac:dyDescent="0.3">
      <c r="I14" s="7"/>
      <c r="Q14" s="7" t="s">
        <v>169</v>
      </c>
      <c r="R14" s="5">
        <v>2024</v>
      </c>
      <c r="S14" s="129">
        <v>1.8554906734993399E-2</v>
      </c>
      <c r="T14" s="130">
        <v>6.0061061836081779E-3</v>
      </c>
      <c r="U14" s="137">
        <v>1</v>
      </c>
      <c r="V14" s="18"/>
      <c r="W14" s="18"/>
    </row>
    <row r="15" spans="6:23" ht="15.75" thickBot="1" x14ac:dyDescent="0.3">
      <c r="I15" s="7"/>
      <c r="Q15" s="7" t="s">
        <v>169</v>
      </c>
      <c r="R15" s="5">
        <v>2025</v>
      </c>
      <c r="S15" s="129">
        <v>1.8276583133968499E-2</v>
      </c>
      <c r="T15" s="130">
        <v>5.9160145908540547E-3</v>
      </c>
      <c r="U15" s="137">
        <v>1</v>
      </c>
      <c r="V15" s="18"/>
      <c r="W15" s="18"/>
    </row>
    <row r="16" spans="6:23" ht="15.75" thickBot="1" x14ac:dyDescent="0.3">
      <c r="I16" s="7"/>
      <c r="Q16" s="7" t="s">
        <v>169</v>
      </c>
      <c r="R16" s="5">
        <v>2026</v>
      </c>
      <c r="S16" s="129">
        <v>1.800243438695897E-2</v>
      </c>
      <c r="T16" s="130">
        <v>5.8272743719912437E-3</v>
      </c>
      <c r="U16" s="137">
        <v>1</v>
      </c>
      <c r="V16" s="18"/>
      <c r="W16" s="18"/>
    </row>
    <row r="17" spans="3:23" ht="16.5" customHeight="1" thickBot="1" x14ac:dyDescent="0.3">
      <c r="I17" s="7"/>
      <c r="P17">
        <v>4</v>
      </c>
      <c r="Q17" s="157" t="s">
        <v>6</v>
      </c>
      <c r="R17" s="5">
        <v>2020</v>
      </c>
      <c r="S17" s="127">
        <v>0.22459999999999999</v>
      </c>
      <c r="T17" s="128">
        <v>0.18010000000000001</v>
      </c>
      <c r="U17" s="128">
        <v>1</v>
      </c>
      <c r="V17" s="18"/>
      <c r="W17" s="18"/>
    </row>
    <row r="18" spans="3:23" ht="15.75" thickBot="1" x14ac:dyDescent="0.3">
      <c r="I18" s="7"/>
      <c r="Q18" s="157" t="s">
        <v>6</v>
      </c>
      <c r="R18" s="5">
        <v>2021</v>
      </c>
      <c r="S18" s="129">
        <v>0.22120000000000001</v>
      </c>
      <c r="T18" s="130">
        <v>0.1774</v>
      </c>
      <c r="U18" s="130">
        <v>1</v>
      </c>
      <c r="V18" s="18"/>
      <c r="W18" s="18"/>
    </row>
    <row r="19" spans="3:23" ht="15.75" thickBot="1" x14ac:dyDescent="0.3">
      <c r="I19" s="7"/>
      <c r="Q19" s="157" t="s">
        <v>6</v>
      </c>
      <c r="R19" s="5">
        <v>2022</v>
      </c>
      <c r="S19" s="131">
        <v>0.21790000000000001</v>
      </c>
      <c r="T19" s="130">
        <v>0.17469999999999999</v>
      </c>
      <c r="U19" s="130">
        <v>1</v>
      </c>
      <c r="V19" s="18"/>
      <c r="W19" s="18"/>
    </row>
    <row r="20" spans="3:23" ht="15.75" thickBot="1" x14ac:dyDescent="0.3">
      <c r="I20" s="7"/>
      <c r="Q20" s="157" t="s">
        <v>6</v>
      </c>
      <c r="R20" s="5">
        <v>2023</v>
      </c>
      <c r="S20" s="129">
        <v>0.21460000000000001</v>
      </c>
      <c r="T20" s="130">
        <v>0.1721</v>
      </c>
      <c r="U20" s="130">
        <v>1</v>
      </c>
      <c r="V20" s="18"/>
      <c r="W20" s="18"/>
    </row>
    <row r="21" spans="3:23" ht="15.75" thickBot="1" x14ac:dyDescent="0.3">
      <c r="I21" s="7"/>
      <c r="Q21" s="157" t="s">
        <v>6</v>
      </c>
      <c r="R21" s="5">
        <v>2024</v>
      </c>
      <c r="S21" s="129">
        <v>0.2114</v>
      </c>
      <c r="T21" s="132">
        <v>0.16950000000000001</v>
      </c>
      <c r="U21" s="130">
        <v>1</v>
      </c>
      <c r="V21" s="18"/>
      <c r="W21" s="18"/>
    </row>
    <row r="22" spans="3:23" ht="15.75" customHeight="1" thickBot="1" x14ac:dyDescent="0.3">
      <c r="P22">
        <v>5</v>
      </c>
      <c r="Q22" s="157" t="s">
        <v>194</v>
      </c>
      <c r="R22" s="5">
        <v>2020</v>
      </c>
      <c r="S22" s="127">
        <v>0.1789</v>
      </c>
      <c r="T22" s="128">
        <v>9.3700000000000006E-2</v>
      </c>
      <c r="U22" s="128">
        <v>1.0709</v>
      </c>
      <c r="V22" s="18"/>
    </row>
    <row r="23" spans="3:23" ht="15" customHeight="1" thickBot="1" x14ac:dyDescent="0.3">
      <c r="C23" s="1" t="s">
        <v>1</v>
      </c>
      <c r="D23" t="s">
        <v>2</v>
      </c>
      <c r="Q23" s="157" t="s">
        <v>194</v>
      </c>
      <c r="R23" s="5">
        <v>2021</v>
      </c>
      <c r="S23" s="129">
        <v>0.1762</v>
      </c>
      <c r="T23" s="130">
        <v>9.2299999999999993E-2</v>
      </c>
      <c r="U23" s="130">
        <v>1.0548</v>
      </c>
      <c r="V23" s="18"/>
      <c r="W23" s="18"/>
    </row>
    <row r="24" spans="3:23" ht="15.75" thickBot="1" x14ac:dyDescent="0.3">
      <c r="C24" s="2">
        <f>SUMIFS(R2:R91,T2:T91,#REF!,Q2:Q91,#REF!)</f>
        <v>0</v>
      </c>
      <c r="D24" s="3"/>
      <c r="Q24" s="157" t="s">
        <v>194</v>
      </c>
      <c r="R24" s="5">
        <v>2022</v>
      </c>
      <c r="S24" s="129">
        <v>0.1736</v>
      </c>
      <c r="T24" s="130">
        <v>9.0899999999999995E-2</v>
      </c>
      <c r="U24" s="130">
        <v>1.0389999999999999</v>
      </c>
      <c r="V24" s="18"/>
      <c r="W24" s="18"/>
    </row>
    <row r="25" spans="3:23" ht="15.75" thickBot="1" x14ac:dyDescent="0.3">
      <c r="Q25" s="157" t="s">
        <v>194</v>
      </c>
      <c r="R25" s="5">
        <v>2023</v>
      </c>
      <c r="S25" s="129">
        <v>0.17100000000000001</v>
      </c>
      <c r="T25" s="130">
        <v>8.9499999999999996E-2</v>
      </c>
      <c r="U25" s="130">
        <v>1.0234000000000001</v>
      </c>
      <c r="V25" s="18"/>
      <c r="W25" s="18"/>
    </row>
    <row r="26" spans="3:23" ht="15.75" thickBot="1" x14ac:dyDescent="0.3">
      <c r="Q26" s="157" t="s">
        <v>194</v>
      </c>
      <c r="R26" s="5">
        <v>2024</v>
      </c>
      <c r="S26" s="129">
        <v>0.16839999999999999</v>
      </c>
      <c r="T26" s="130">
        <v>8.8200000000000001E-2</v>
      </c>
      <c r="U26" s="130">
        <v>1.008</v>
      </c>
      <c r="V26" s="18"/>
      <c r="W26" s="18"/>
    </row>
    <row r="27" spans="3:23" ht="15.75" customHeight="1" thickBot="1" x14ac:dyDescent="0.3">
      <c r="P27">
        <v>6</v>
      </c>
      <c r="Q27" s="157" t="s">
        <v>166</v>
      </c>
      <c r="R27" s="5">
        <v>2020</v>
      </c>
      <c r="S27" s="138">
        <v>0.28660000000000002</v>
      </c>
      <c r="T27" s="140">
        <v>0.22850000000000001</v>
      </c>
      <c r="U27" s="140">
        <v>1</v>
      </c>
      <c r="V27" s="18"/>
      <c r="W27" s="18"/>
    </row>
    <row r="28" spans="3:23" ht="15.75" thickBot="1" x14ac:dyDescent="0.3">
      <c r="Q28" s="157" t="s">
        <v>166</v>
      </c>
      <c r="R28" s="5">
        <v>2021</v>
      </c>
      <c r="S28" s="139">
        <v>0.2823</v>
      </c>
      <c r="T28" s="141">
        <v>0.22509999999999999</v>
      </c>
      <c r="U28" s="141">
        <v>1</v>
      </c>
      <c r="V28" s="18"/>
      <c r="W28" s="18"/>
    </row>
    <row r="29" spans="3:23" ht="15.75" thickBot="1" x14ac:dyDescent="0.3">
      <c r="Q29" s="157" t="s">
        <v>166</v>
      </c>
      <c r="R29" s="5">
        <v>2022</v>
      </c>
      <c r="S29" s="139">
        <v>0.27800000000000002</v>
      </c>
      <c r="T29" s="141">
        <v>0.22170000000000001</v>
      </c>
      <c r="U29" s="141">
        <v>1</v>
      </c>
      <c r="V29" s="18"/>
      <c r="W29" s="18"/>
    </row>
    <row r="30" spans="3:23" ht="15.75" thickBot="1" x14ac:dyDescent="0.3">
      <c r="Q30" s="157" t="s">
        <v>166</v>
      </c>
      <c r="R30" s="5">
        <v>2023</v>
      </c>
      <c r="S30" s="139">
        <v>0.27389999999999998</v>
      </c>
      <c r="T30" s="141">
        <v>0.21840000000000001</v>
      </c>
      <c r="U30" s="141">
        <v>1</v>
      </c>
      <c r="V30" s="18"/>
      <c r="W30" s="18"/>
    </row>
    <row r="31" spans="3:23" ht="15.75" thickBot="1" x14ac:dyDescent="0.3">
      <c r="Q31" s="157" t="s">
        <v>166</v>
      </c>
      <c r="R31" s="5">
        <v>2024</v>
      </c>
      <c r="S31" s="139">
        <v>0.2697</v>
      </c>
      <c r="T31" s="141">
        <v>0.21510000000000001</v>
      </c>
      <c r="U31" s="141">
        <v>1</v>
      </c>
      <c r="V31" s="18"/>
      <c r="W31" s="18"/>
    </row>
    <row r="32" spans="3:23" ht="15.75" customHeight="1" thickBot="1" x14ac:dyDescent="0.3">
      <c r="P32">
        <v>7</v>
      </c>
      <c r="Q32" s="157" t="s">
        <v>7</v>
      </c>
      <c r="R32" s="5">
        <v>2020</v>
      </c>
      <c r="S32" s="127">
        <v>0.1653</v>
      </c>
      <c r="T32" s="128">
        <v>0.31509999999999999</v>
      </c>
      <c r="U32" s="128">
        <v>1.1382000000000001</v>
      </c>
      <c r="V32" s="18"/>
      <c r="W32" s="18"/>
    </row>
    <row r="33" spans="16:23" ht="15.75" thickBot="1" x14ac:dyDescent="0.3">
      <c r="Q33" s="157" t="s">
        <v>7</v>
      </c>
      <c r="R33" s="5">
        <v>2021</v>
      </c>
      <c r="S33" s="129">
        <v>0.1628</v>
      </c>
      <c r="T33" s="130">
        <v>0.31040000000000001</v>
      </c>
      <c r="U33" s="130">
        <v>1.1211</v>
      </c>
      <c r="V33" s="18"/>
      <c r="W33" s="18"/>
    </row>
    <row r="34" spans="16:23" ht="15.75" thickBot="1" x14ac:dyDescent="0.3">
      <c r="Q34" s="157" t="s">
        <v>7</v>
      </c>
      <c r="R34" s="5">
        <v>2022</v>
      </c>
      <c r="S34" s="129">
        <v>0.16039999999999999</v>
      </c>
      <c r="T34" s="130">
        <v>0.30570000000000003</v>
      </c>
      <c r="U34" s="130">
        <v>1.1043000000000001</v>
      </c>
      <c r="V34" s="18"/>
      <c r="W34" s="18"/>
    </row>
    <row r="35" spans="16:23" ht="15.75" thickBot="1" x14ac:dyDescent="0.3">
      <c r="Q35" s="157" t="s">
        <v>7</v>
      </c>
      <c r="R35" s="5">
        <v>2023</v>
      </c>
      <c r="S35" s="129">
        <v>0.158</v>
      </c>
      <c r="T35" s="130">
        <v>0.30109999999999998</v>
      </c>
      <c r="U35" s="130">
        <v>1.0878000000000001</v>
      </c>
      <c r="V35" s="18"/>
      <c r="W35" s="18"/>
    </row>
    <row r="36" spans="16:23" ht="15.75" thickBot="1" x14ac:dyDescent="0.3">
      <c r="Q36" s="157" t="s">
        <v>7</v>
      </c>
      <c r="R36" s="5">
        <v>2024</v>
      </c>
      <c r="S36" s="129">
        <v>0.15559999999999999</v>
      </c>
      <c r="T36" s="130">
        <v>0.29659999999999997</v>
      </c>
      <c r="U36" s="130">
        <v>1.0714999999999999</v>
      </c>
      <c r="V36" s="18"/>
      <c r="W36" s="18"/>
    </row>
    <row r="37" spans="16:23" ht="25.5" customHeight="1" thickBot="1" x14ac:dyDescent="0.3">
      <c r="P37">
        <v>8</v>
      </c>
      <c r="Q37" s="157" t="s">
        <v>8</v>
      </c>
      <c r="R37" s="5">
        <v>2020</v>
      </c>
      <c r="S37" s="127">
        <v>0.15179999999999999</v>
      </c>
      <c r="T37" s="128">
        <v>4.3799999999999999E-2</v>
      </c>
      <c r="U37" s="136">
        <v>1</v>
      </c>
      <c r="V37" s="18"/>
      <c r="W37" s="18"/>
    </row>
    <row r="38" spans="16:23" ht="15.75" thickBot="1" x14ac:dyDescent="0.3">
      <c r="Q38" s="157" t="s">
        <v>8</v>
      </c>
      <c r="R38" s="5">
        <v>2021</v>
      </c>
      <c r="S38" s="129">
        <v>0.14949999999999999</v>
      </c>
      <c r="T38" s="130">
        <v>4.3200000000000002E-2</v>
      </c>
      <c r="U38" s="137">
        <v>1</v>
      </c>
      <c r="V38" s="18"/>
      <c r="W38" s="18"/>
    </row>
    <row r="39" spans="16:23" ht="15.75" thickBot="1" x14ac:dyDescent="0.3">
      <c r="Q39" s="157" t="s">
        <v>8</v>
      </c>
      <c r="R39" s="5">
        <v>2022</v>
      </c>
      <c r="S39" s="129">
        <v>0.14729999999999999</v>
      </c>
      <c r="T39" s="130">
        <v>4.2500000000000003E-2</v>
      </c>
      <c r="U39" s="137">
        <v>1</v>
      </c>
      <c r="V39" s="18"/>
      <c r="W39" s="18"/>
    </row>
    <row r="40" spans="16:23" ht="15.75" thickBot="1" x14ac:dyDescent="0.3">
      <c r="Q40" s="157" t="s">
        <v>8</v>
      </c>
      <c r="R40" s="5">
        <v>2023</v>
      </c>
      <c r="S40" s="129">
        <v>0.14510000000000001</v>
      </c>
      <c r="T40" s="130">
        <v>4.19E-2</v>
      </c>
      <c r="U40" s="137">
        <v>1</v>
      </c>
      <c r="V40" s="18"/>
      <c r="W40" s="18"/>
    </row>
    <row r="41" spans="16:23" ht="15.75" thickBot="1" x14ac:dyDescent="0.3">
      <c r="Q41" s="157" t="s">
        <v>8</v>
      </c>
      <c r="R41" s="5">
        <v>2024</v>
      </c>
      <c r="S41" s="129">
        <v>0.1429</v>
      </c>
      <c r="T41" s="130">
        <v>4.1200000000000001E-2</v>
      </c>
      <c r="U41" s="137">
        <v>1</v>
      </c>
      <c r="V41" s="18"/>
      <c r="W41" s="18"/>
    </row>
    <row r="42" spans="16:23" ht="15.75" customHeight="1" thickBot="1" x14ac:dyDescent="0.3">
      <c r="P42">
        <v>9</v>
      </c>
      <c r="Q42" s="157" t="s">
        <v>9</v>
      </c>
      <c r="R42" s="5">
        <v>2020</v>
      </c>
      <c r="S42" s="127">
        <v>1.1999999999999999E-3</v>
      </c>
      <c r="T42" s="128">
        <v>5.7000000000000002E-3</v>
      </c>
      <c r="U42" s="128">
        <v>1</v>
      </c>
      <c r="V42" s="18"/>
      <c r="W42" s="18"/>
    </row>
    <row r="43" spans="16:23" ht="15.75" thickBot="1" x14ac:dyDescent="0.3">
      <c r="Q43" s="157" t="s">
        <v>9</v>
      </c>
      <c r="R43" s="5">
        <v>2021</v>
      </c>
      <c r="S43" s="129">
        <v>1.1999999999999999E-3</v>
      </c>
      <c r="T43" s="130">
        <v>5.5999999999999999E-3</v>
      </c>
      <c r="U43" s="130">
        <v>1</v>
      </c>
      <c r="V43" s="18"/>
      <c r="W43" s="18"/>
    </row>
    <row r="44" spans="16:23" ht="15.75" thickBot="1" x14ac:dyDescent="0.3">
      <c r="Q44" s="157" t="s">
        <v>9</v>
      </c>
      <c r="R44" s="5">
        <v>2022</v>
      </c>
      <c r="S44" s="129">
        <v>1.1000000000000001E-3</v>
      </c>
      <c r="T44" s="130">
        <v>5.4999999999999997E-3</v>
      </c>
      <c r="U44" s="130">
        <v>1</v>
      </c>
      <c r="V44" s="18"/>
      <c r="W44" s="18"/>
    </row>
    <row r="45" spans="16:23" ht="15.75" thickBot="1" x14ac:dyDescent="0.3">
      <c r="Q45" s="157" t="s">
        <v>9</v>
      </c>
      <c r="R45" s="5">
        <v>2023</v>
      </c>
      <c r="S45" s="129">
        <v>1.1000000000000001E-3</v>
      </c>
      <c r="T45" s="130">
        <v>5.4000000000000003E-3</v>
      </c>
      <c r="U45" s="130">
        <v>1</v>
      </c>
      <c r="V45" s="18"/>
      <c r="W45" s="18"/>
    </row>
    <row r="46" spans="16:23" ht="15.75" thickBot="1" x14ac:dyDescent="0.3">
      <c r="Q46" s="157" t="s">
        <v>9</v>
      </c>
      <c r="R46" s="5">
        <v>2024</v>
      </c>
      <c r="S46" s="129">
        <v>1.1000000000000001E-3</v>
      </c>
      <c r="T46" s="130">
        <v>5.4000000000000003E-3</v>
      </c>
      <c r="U46" s="130">
        <v>1</v>
      </c>
      <c r="V46" s="18"/>
      <c r="W46" s="18"/>
    </row>
    <row r="47" spans="16:23" ht="15.75" customHeight="1" thickBot="1" x14ac:dyDescent="0.3">
      <c r="P47">
        <v>10</v>
      </c>
      <c r="Q47" s="157" t="s">
        <v>10</v>
      </c>
      <c r="R47" s="5">
        <v>2020</v>
      </c>
      <c r="S47" s="127">
        <v>0.252</v>
      </c>
      <c r="T47" s="128">
        <v>0.13519999999999999</v>
      </c>
      <c r="U47" s="128">
        <v>1</v>
      </c>
      <c r="V47" s="18"/>
      <c r="W47" s="18"/>
    </row>
    <row r="48" spans="16:23" ht="15.75" thickBot="1" x14ac:dyDescent="0.3">
      <c r="Q48" s="157" t="s">
        <v>10</v>
      </c>
      <c r="R48" s="5">
        <v>2021</v>
      </c>
      <c r="S48" s="129">
        <v>0.2482</v>
      </c>
      <c r="T48" s="130">
        <v>0.13320000000000001</v>
      </c>
      <c r="U48" s="130">
        <v>1</v>
      </c>
      <c r="V48" s="18"/>
      <c r="W48" s="18"/>
    </row>
    <row r="49" spans="9:23" ht="15.75" thickBot="1" x14ac:dyDescent="0.3">
      <c r="Q49" s="157" t="s">
        <v>10</v>
      </c>
      <c r="R49" s="5">
        <v>2022</v>
      </c>
      <c r="S49" s="129">
        <v>0.2445</v>
      </c>
      <c r="T49" s="130">
        <v>0.13120000000000001</v>
      </c>
      <c r="U49" s="130">
        <v>1</v>
      </c>
      <c r="V49" s="18"/>
      <c r="W49" s="18"/>
    </row>
    <row r="50" spans="9:23" ht="15.75" thickBot="1" x14ac:dyDescent="0.3">
      <c r="Q50" s="157" t="s">
        <v>10</v>
      </c>
      <c r="R50" s="5">
        <v>2023</v>
      </c>
      <c r="S50" s="129">
        <v>0.24079999999999999</v>
      </c>
      <c r="T50" s="130">
        <v>0.12920000000000001</v>
      </c>
      <c r="U50" s="130">
        <v>1</v>
      </c>
      <c r="V50" s="18"/>
      <c r="W50" s="18"/>
    </row>
    <row r="51" spans="9:23" ht="15.75" thickBot="1" x14ac:dyDescent="0.3">
      <c r="Q51" s="157" t="s">
        <v>10</v>
      </c>
      <c r="R51" s="5">
        <v>2024</v>
      </c>
      <c r="S51" s="129">
        <v>0.23719999999999999</v>
      </c>
      <c r="T51" s="130">
        <v>0.1273</v>
      </c>
      <c r="U51" s="130">
        <v>1</v>
      </c>
      <c r="V51" s="18"/>
      <c r="W51" s="18"/>
    </row>
    <row r="52" spans="9:23" ht="15.75" customHeight="1" thickBot="1" x14ac:dyDescent="0.3">
      <c r="P52">
        <v>11</v>
      </c>
      <c r="Q52" s="157" t="s">
        <v>11</v>
      </c>
      <c r="R52" s="5">
        <v>2020</v>
      </c>
      <c r="S52" s="127">
        <v>1.7100000000000001E-2</v>
      </c>
      <c r="T52" s="128">
        <v>6.9999999999999999E-4</v>
      </c>
      <c r="U52" s="128">
        <v>1</v>
      </c>
      <c r="V52" s="18"/>
      <c r="W52" s="18"/>
    </row>
    <row r="53" spans="9:23" ht="15.75" thickBot="1" x14ac:dyDescent="0.3">
      <c r="Q53" s="157" t="s">
        <v>11</v>
      </c>
      <c r="R53" s="5">
        <v>2021</v>
      </c>
      <c r="S53" s="129">
        <v>1.6799999999999999E-2</v>
      </c>
      <c r="T53" s="130">
        <v>6.9999999999999999E-4</v>
      </c>
      <c r="U53" s="130">
        <v>1</v>
      </c>
      <c r="V53" s="18"/>
      <c r="W53" s="18"/>
    </row>
    <row r="54" spans="9:23" ht="15.75" thickBot="1" x14ac:dyDescent="0.3">
      <c r="Q54" s="157" t="s">
        <v>11</v>
      </c>
      <c r="R54" s="5">
        <v>2022</v>
      </c>
      <c r="S54" s="129">
        <v>1.66E-2</v>
      </c>
      <c r="T54" s="130">
        <v>6.9999999999999999E-4</v>
      </c>
      <c r="U54" s="130">
        <v>1</v>
      </c>
      <c r="V54" s="18"/>
      <c r="W54" s="18"/>
    </row>
    <row r="55" spans="9:23" ht="15.75" thickBot="1" x14ac:dyDescent="0.3">
      <c r="Q55" s="157" t="s">
        <v>11</v>
      </c>
      <c r="R55" s="5">
        <v>2023</v>
      </c>
      <c r="S55" s="129">
        <v>1.6299999999999999E-2</v>
      </c>
      <c r="T55" s="130">
        <v>6.9999999999999999E-4</v>
      </c>
      <c r="U55" s="130">
        <v>1</v>
      </c>
      <c r="V55" s="18"/>
      <c r="W55" s="18"/>
    </row>
    <row r="56" spans="9:23" ht="15.75" thickBot="1" x14ac:dyDescent="0.3">
      <c r="Q56" s="157" t="s">
        <v>11</v>
      </c>
      <c r="R56" s="5">
        <v>2024</v>
      </c>
      <c r="S56" s="129">
        <v>1.61E-2</v>
      </c>
      <c r="T56" s="130">
        <v>6.9999999999999999E-4</v>
      </c>
      <c r="U56" s="130">
        <v>1</v>
      </c>
      <c r="V56" s="18"/>
      <c r="W56" s="18"/>
    </row>
    <row r="57" spans="9:23" ht="15.75" customHeight="1" thickBot="1" x14ac:dyDescent="0.3">
      <c r="P57">
        <v>12</v>
      </c>
      <c r="Q57" s="157" t="s">
        <v>12</v>
      </c>
      <c r="R57" s="5">
        <v>2020</v>
      </c>
      <c r="S57" s="134">
        <v>0</v>
      </c>
      <c r="T57" s="136">
        <v>0</v>
      </c>
      <c r="U57" s="133">
        <v>1</v>
      </c>
      <c r="V57" s="18"/>
      <c r="W57" s="18"/>
    </row>
    <row r="58" spans="9:23" ht="15.75" thickBot="1" x14ac:dyDescent="0.3">
      <c r="Q58" s="157" t="s">
        <v>12</v>
      </c>
      <c r="R58" s="5">
        <v>2021</v>
      </c>
      <c r="S58" s="135">
        <v>0</v>
      </c>
      <c r="T58" s="137">
        <v>0</v>
      </c>
      <c r="U58" s="132">
        <v>1</v>
      </c>
      <c r="V58" s="18"/>
      <c r="W58" s="18"/>
    </row>
    <row r="59" spans="9:23" ht="15.75" thickBot="1" x14ac:dyDescent="0.3">
      <c r="I59" s="8"/>
      <c r="Q59" s="157" t="s">
        <v>12</v>
      </c>
      <c r="R59" s="5">
        <v>2022</v>
      </c>
      <c r="S59" s="135">
        <v>0</v>
      </c>
      <c r="T59" s="137">
        <v>0</v>
      </c>
      <c r="U59" s="132">
        <v>1</v>
      </c>
      <c r="V59" s="18"/>
      <c r="W59" s="18"/>
    </row>
    <row r="60" spans="9:23" ht="15.75" thickBot="1" x14ac:dyDescent="0.3">
      <c r="Q60" s="157" t="s">
        <v>12</v>
      </c>
      <c r="R60" s="5">
        <v>2023</v>
      </c>
      <c r="S60" s="135">
        <v>0</v>
      </c>
      <c r="T60" s="137">
        <v>0</v>
      </c>
      <c r="U60" s="132">
        <v>1</v>
      </c>
      <c r="V60" s="18"/>
      <c r="W60" s="18"/>
    </row>
    <row r="61" spans="9:23" ht="15.75" thickBot="1" x14ac:dyDescent="0.3">
      <c r="Q61" s="157" t="s">
        <v>12</v>
      </c>
      <c r="R61" s="5">
        <v>2024</v>
      </c>
      <c r="S61" s="135">
        <v>0</v>
      </c>
      <c r="T61" s="137">
        <v>0</v>
      </c>
      <c r="U61" s="132">
        <v>1</v>
      </c>
      <c r="V61" s="18"/>
      <c r="W61" s="18"/>
    </row>
    <row r="62" spans="9:23" ht="26.25" customHeight="1" thickBot="1" x14ac:dyDescent="0.3">
      <c r="P62">
        <v>13</v>
      </c>
      <c r="Q62" s="157" t="s">
        <v>193</v>
      </c>
      <c r="R62" s="5">
        <v>2020</v>
      </c>
      <c r="S62" s="138">
        <v>0.32869999999999999</v>
      </c>
      <c r="T62" s="140">
        <v>0.1469</v>
      </c>
      <c r="U62" s="140">
        <v>1</v>
      </c>
      <c r="V62" s="18"/>
      <c r="W62" s="18"/>
    </row>
    <row r="63" spans="9:23" ht="15.75" thickBot="1" x14ac:dyDescent="0.3">
      <c r="Q63" s="157" t="s">
        <v>193</v>
      </c>
      <c r="R63" s="5">
        <v>2021</v>
      </c>
      <c r="S63" s="139">
        <v>0.32379999999999998</v>
      </c>
      <c r="T63" s="141">
        <v>0.1447</v>
      </c>
      <c r="U63" s="141">
        <v>1</v>
      </c>
      <c r="V63" s="18"/>
      <c r="W63" s="18"/>
    </row>
    <row r="64" spans="9:23" ht="15.75" thickBot="1" x14ac:dyDescent="0.3">
      <c r="Q64" s="157" t="s">
        <v>193</v>
      </c>
      <c r="R64" s="5">
        <v>2022</v>
      </c>
      <c r="S64" s="139">
        <v>0.31890000000000002</v>
      </c>
      <c r="T64" s="141">
        <v>0.14249999999999999</v>
      </c>
      <c r="U64" s="141">
        <v>1</v>
      </c>
      <c r="V64" s="18"/>
      <c r="W64" s="18"/>
    </row>
    <row r="65" spans="16:23" ht="15.75" thickBot="1" x14ac:dyDescent="0.3">
      <c r="Q65" s="157" t="s">
        <v>193</v>
      </c>
      <c r="R65" s="5">
        <v>2023</v>
      </c>
      <c r="S65" s="139">
        <v>0.31409999999999999</v>
      </c>
      <c r="T65" s="141">
        <v>0.1404</v>
      </c>
      <c r="U65" s="141">
        <v>1</v>
      </c>
      <c r="V65" s="18"/>
      <c r="W65" s="18"/>
    </row>
    <row r="66" spans="16:23" ht="15.75" thickBot="1" x14ac:dyDescent="0.3">
      <c r="Q66" s="157" t="s">
        <v>193</v>
      </c>
      <c r="R66" s="5">
        <v>2024</v>
      </c>
      <c r="S66" s="139">
        <v>0.30940000000000001</v>
      </c>
      <c r="T66" s="141">
        <v>0.13830000000000001</v>
      </c>
      <c r="U66" s="141">
        <v>1</v>
      </c>
      <c r="V66" s="18"/>
      <c r="W66" s="18"/>
    </row>
    <row r="67" spans="16:23" ht="15.75" customHeight="1" thickBot="1" x14ac:dyDescent="0.3">
      <c r="P67">
        <v>14</v>
      </c>
      <c r="Q67" s="7" t="s">
        <v>172</v>
      </c>
      <c r="R67" s="5">
        <v>2023</v>
      </c>
      <c r="S67" s="142">
        <v>0.1123574144486692</v>
      </c>
      <c r="T67" s="143">
        <v>5.6178707224334599E-3</v>
      </c>
      <c r="U67" s="143">
        <v>1</v>
      </c>
      <c r="V67" s="18"/>
      <c r="W67" s="18"/>
    </row>
    <row r="68" spans="16:23" ht="15.75" thickBot="1" x14ac:dyDescent="0.3">
      <c r="Q68" s="7" t="s">
        <v>172</v>
      </c>
      <c r="R68" s="5">
        <v>2024</v>
      </c>
      <c r="S68" s="144">
        <v>0.11067205323193917</v>
      </c>
      <c r="T68" s="145">
        <v>5.5336026615969581E-3</v>
      </c>
      <c r="U68" s="145">
        <v>1</v>
      </c>
      <c r="V68" s="18"/>
      <c r="W68" s="18"/>
    </row>
    <row r="69" spans="16:23" ht="15.75" thickBot="1" x14ac:dyDescent="0.3">
      <c r="Q69" s="7" t="s">
        <v>172</v>
      </c>
      <c r="R69" s="5">
        <v>2025</v>
      </c>
      <c r="S69" s="144">
        <v>0.10901197243346009</v>
      </c>
      <c r="T69" s="145">
        <v>5.4505986216730039E-3</v>
      </c>
      <c r="U69" s="145">
        <v>1</v>
      </c>
      <c r="V69" s="18"/>
      <c r="W69" s="18"/>
    </row>
    <row r="70" spans="16:23" ht="15.75" thickBot="1" x14ac:dyDescent="0.3">
      <c r="Q70" s="7" t="s">
        <v>172</v>
      </c>
      <c r="R70" s="5">
        <v>2026</v>
      </c>
      <c r="S70" s="144">
        <v>0.10737679284695818</v>
      </c>
      <c r="T70" s="145">
        <v>5.3688396423479086E-3</v>
      </c>
      <c r="U70" s="145">
        <v>1</v>
      </c>
      <c r="V70" s="18"/>
      <c r="W70" s="18"/>
    </row>
    <row r="71" spans="16:23" ht="15.75" thickBot="1" x14ac:dyDescent="0.3">
      <c r="Q71" s="7" t="s">
        <v>172</v>
      </c>
      <c r="R71" s="5">
        <v>2027</v>
      </c>
      <c r="S71" s="144">
        <v>0.10576614095425381</v>
      </c>
      <c r="T71" s="145">
        <v>5.2883070477126896E-3</v>
      </c>
      <c r="U71" s="145">
        <v>1</v>
      </c>
      <c r="V71" s="18"/>
      <c r="W71" s="18"/>
    </row>
    <row r="72" spans="16:23" ht="15.75" customHeight="1" thickBot="1" x14ac:dyDescent="0.3">
      <c r="P72">
        <v>15</v>
      </c>
      <c r="Q72" s="157" t="s">
        <v>168</v>
      </c>
      <c r="R72" s="5">
        <v>2020</v>
      </c>
      <c r="S72" s="127">
        <v>8.6999999999999994E-3</v>
      </c>
      <c r="T72" s="128">
        <v>5.3E-3</v>
      </c>
      <c r="U72" s="128">
        <v>1</v>
      </c>
      <c r="V72" s="18"/>
      <c r="W72" s="18"/>
    </row>
    <row r="73" spans="16:23" ht="15.75" thickBot="1" x14ac:dyDescent="0.3">
      <c r="Q73" s="157" t="s">
        <v>168</v>
      </c>
      <c r="R73" s="5">
        <v>2021</v>
      </c>
      <c r="S73" s="129">
        <v>8.6E-3</v>
      </c>
      <c r="T73" s="130">
        <v>5.1999999999999998E-3</v>
      </c>
      <c r="U73" s="130">
        <v>1</v>
      </c>
      <c r="V73" s="18"/>
      <c r="W73" s="18"/>
    </row>
    <row r="74" spans="16:23" ht="15.75" thickBot="1" x14ac:dyDescent="0.3">
      <c r="Q74" s="157" t="s">
        <v>168</v>
      </c>
      <c r="R74" s="5">
        <v>2022</v>
      </c>
      <c r="S74" s="129">
        <v>8.3999999999999995E-3</v>
      </c>
      <c r="T74" s="130">
        <v>5.1000000000000004E-3</v>
      </c>
      <c r="U74" s="130">
        <v>1</v>
      </c>
      <c r="V74" s="18"/>
      <c r="W74" s="18"/>
    </row>
    <row r="75" spans="16:23" ht="15.75" thickBot="1" x14ac:dyDescent="0.3">
      <c r="Q75" s="157" t="s">
        <v>168</v>
      </c>
      <c r="R75" s="5">
        <v>2023</v>
      </c>
      <c r="S75" s="129">
        <v>8.3000000000000001E-3</v>
      </c>
      <c r="T75" s="130">
        <v>5.1000000000000004E-3</v>
      </c>
      <c r="U75" s="130">
        <v>1</v>
      </c>
      <c r="V75" s="18"/>
      <c r="W75" s="18"/>
    </row>
    <row r="76" spans="16:23" ht="15.75" thickBot="1" x14ac:dyDescent="0.3">
      <c r="Q76" s="157" t="s">
        <v>168</v>
      </c>
      <c r="R76" s="5">
        <v>2024</v>
      </c>
      <c r="S76" s="129">
        <v>8.2000000000000007E-3</v>
      </c>
      <c r="T76" s="130">
        <v>5.0000000000000001E-3</v>
      </c>
      <c r="U76" s="130">
        <v>1</v>
      </c>
      <c r="V76" s="18"/>
      <c r="W76" s="18"/>
    </row>
    <row r="77" spans="16:23" ht="15" customHeight="1" thickBot="1" x14ac:dyDescent="0.3">
      <c r="P77">
        <v>16</v>
      </c>
      <c r="Q77" s="157" t="s">
        <v>13</v>
      </c>
      <c r="R77" s="5">
        <v>2020</v>
      </c>
      <c r="S77" s="138">
        <v>0.40899999999999997</v>
      </c>
      <c r="T77" s="140">
        <v>0.1739</v>
      </c>
      <c r="U77" s="140">
        <v>1</v>
      </c>
      <c r="V77" s="18"/>
      <c r="W77" s="18"/>
    </row>
    <row r="78" spans="16:23" ht="15.75" thickBot="1" x14ac:dyDescent="0.3">
      <c r="Q78" s="157" t="s">
        <v>13</v>
      </c>
      <c r="R78" s="5">
        <v>2021</v>
      </c>
      <c r="S78" s="139">
        <v>0.40279999999999999</v>
      </c>
      <c r="T78" s="141">
        <v>0.17130000000000001</v>
      </c>
      <c r="U78" s="141">
        <v>1</v>
      </c>
      <c r="V78" s="18"/>
      <c r="W78" s="18"/>
    </row>
    <row r="79" spans="16:23" ht="15.75" thickBot="1" x14ac:dyDescent="0.3">
      <c r="Q79" s="157" t="s">
        <v>13</v>
      </c>
      <c r="R79" s="5">
        <v>2022</v>
      </c>
      <c r="S79" s="139">
        <v>0.39679999999999999</v>
      </c>
      <c r="T79" s="141">
        <v>0.16869999999999999</v>
      </c>
      <c r="U79" s="141">
        <v>1</v>
      </c>
      <c r="V79" s="18"/>
      <c r="W79" s="18"/>
    </row>
    <row r="80" spans="16:23" ht="15.75" thickBot="1" x14ac:dyDescent="0.3">
      <c r="Q80" s="157" t="s">
        <v>13</v>
      </c>
      <c r="R80" s="5">
        <v>2023</v>
      </c>
      <c r="S80" s="139">
        <v>0.39090000000000003</v>
      </c>
      <c r="T80" s="141">
        <v>0.16619999999999999</v>
      </c>
      <c r="U80" s="141">
        <v>1</v>
      </c>
      <c r="V80" s="18"/>
      <c r="W80" s="18"/>
    </row>
    <row r="81" spans="16:23" ht="15.75" thickBot="1" x14ac:dyDescent="0.3">
      <c r="Q81" s="157" t="s">
        <v>13</v>
      </c>
      <c r="R81" s="5">
        <v>2024</v>
      </c>
      <c r="S81" s="139">
        <v>0.38500000000000001</v>
      </c>
      <c r="T81" s="141">
        <v>0.16370000000000001</v>
      </c>
      <c r="U81" s="141">
        <v>1</v>
      </c>
      <c r="V81" s="18"/>
      <c r="W81" s="18"/>
    </row>
    <row r="82" spans="16:23" ht="18" customHeight="1" thickBot="1" x14ac:dyDescent="0.3">
      <c r="P82">
        <v>17</v>
      </c>
      <c r="Q82" s="157" t="s">
        <v>14</v>
      </c>
      <c r="R82" s="5">
        <v>2020</v>
      </c>
      <c r="S82" s="138">
        <v>0.13789999999999999</v>
      </c>
      <c r="T82" s="140">
        <v>3.9399999999999998E-2</v>
      </c>
      <c r="U82" s="140">
        <v>1</v>
      </c>
      <c r="V82" s="18"/>
      <c r="W82" s="18"/>
    </row>
    <row r="83" spans="16:23" ht="15.75" thickBot="1" x14ac:dyDescent="0.3">
      <c r="Q83" s="157" t="s">
        <v>14</v>
      </c>
      <c r="R83" s="5">
        <v>2021</v>
      </c>
      <c r="S83" s="139">
        <v>0.1358</v>
      </c>
      <c r="T83" s="141">
        <v>3.8800000000000001E-2</v>
      </c>
      <c r="U83" s="141">
        <v>1</v>
      </c>
      <c r="V83" s="18"/>
      <c r="W83" s="18"/>
    </row>
    <row r="84" spans="16:23" ht="15.75" thickBot="1" x14ac:dyDescent="0.3">
      <c r="Q84" s="157" t="s">
        <v>14</v>
      </c>
      <c r="R84" s="5">
        <v>2022</v>
      </c>
      <c r="S84" s="139">
        <v>0.1338</v>
      </c>
      <c r="T84" s="141">
        <v>3.8199999999999998E-2</v>
      </c>
      <c r="U84" s="141">
        <v>1</v>
      </c>
      <c r="V84" s="18"/>
      <c r="W84" s="18"/>
    </row>
    <row r="85" spans="16:23" ht="15.75" thickBot="1" x14ac:dyDescent="0.3">
      <c r="Q85" s="157" t="s">
        <v>14</v>
      </c>
      <c r="R85" s="5">
        <v>2023</v>
      </c>
      <c r="S85" s="139">
        <v>0.1318</v>
      </c>
      <c r="T85" s="141">
        <v>3.7699999999999997E-2</v>
      </c>
      <c r="U85" s="141">
        <v>1</v>
      </c>
      <c r="V85" s="18"/>
      <c r="W85" s="18"/>
    </row>
    <row r="86" spans="16:23" ht="15.75" thickBot="1" x14ac:dyDescent="0.3">
      <c r="Q86" s="157" t="s">
        <v>14</v>
      </c>
      <c r="R86" s="5">
        <v>2024</v>
      </c>
      <c r="S86" s="139">
        <v>0.1298</v>
      </c>
      <c r="T86" s="141">
        <v>3.7100000000000001E-2</v>
      </c>
      <c r="U86" s="141">
        <v>1</v>
      </c>
      <c r="V86" s="18"/>
      <c r="W86" s="18"/>
    </row>
    <row r="87" spans="16:23" ht="15.75" customHeight="1" thickBot="1" x14ac:dyDescent="0.3">
      <c r="P87">
        <v>18</v>
      </c>
      <c r="Q87" s="157" t="s">
        <v>195</v>
      </c>
      <c r="R87" s="5">
        <v>2020</v>
      </c>
      <c r="S87" s="127">
        <v>6.8400000000000002E-2</v>
      </c>
      <c r="T87" s="128">
        <v>2.35E-2</v>
      </c>
      <c r="U87" s="128">
        <v>1</v>
      </c>
      <c r="V87" s="18"/>
      <c r="W87" s="18"/>
    </row>
    <row r="88" spans="16:23" ht="15.75" thickBot="1" x14ac:dyDescent="0.3">
      <c r="Q88" s="157" t="s">
        <v>195</v>
      </c>
      <c r="R88" s="5">
        <v>2021</v>
      </c>
      <c r="S88" s="129">
        <v>6.7400000000000002E-2</v>
      </c>
      <c r="T88" s="130">
        <v>2.3099999999999999E-2</v>
      </c>
      <c r="U88" s="130">
        <v>1</v>
      </c>
      <c r="V88" s="18"/>
      <c r="W88" s="18"/>
    </row>
    <row r="89" spans="16:23" ht="15.75" thickBot="1" x14ac:dyDescent="0.3">
      <c r="Q89" s="157" t="s">
        <v>195</v>
      </c>
      <c r="R89" s="5">
        <v>2022</v>
      </c>
      <c r="S89" s="129">
        <v>6.6400000000000001E-2</v>
      </c>
      <c r="T89" s="130">
        <v>2.2800000000000001E-2</v>
      </c>
      <c r="U89" s="130">
        <v>1</v>
      </c>
      <c r="V89" s="18"/>
      <c r="W89" s="18"/>
    </row>
    <row r="90" spans="16:23" ht="15.75" thickBot="1" x14ac:dyDescent="0.3">
      <c r="Q90" s="157" t="s">
        <v>195</v>
      </c>
      <c r="R90" s="5">
        <v>2023</v>
      </c>
      <c r="S90" s="129">
        <v>6.54E-2</v>
      </c>
      <c r="T90" s="130">
        <v>2.24E-2</v>
      </c>
      <c r="U90" s="130">
        <v>1</v>
      </c>
      <c r="V90" s="18"/>
      <c r="W90" s="18"/>
    </row>
    <row r="91" spans="16:23" ht="15.75" thickBot="1" x14ac:dyDescent="0.3">
      <c r="Q91" s="157" t="s">
        <v>195</v>
      </c>
      <c r="R91" s="5">
        <v>2024</v>
      </c>
      <c r="S91" s="129">
        <v>6.4399999999999999E-2</v>
      </c>
      <c r="T91" s="130">
        <v>2.2100000000000002E-2</v>
      </c>
      <c r="U91" s="130">
        <v>1</v>
      </c>
      <c r="V91" s="18"/>
      <c r="W91" s="18"/>
    </row>
    <row r="92" spans="16:23" ht="15.75" customHeight="1" thickBot="1" x14ac:dyDescent="0.3">
      <c r="P92">
        <v>19</v>
      </c>
      <c r="Q92" s="11" t="s">
        <v>165</v>
      </c>
      <c r="R92" s="10">
        <v>2023</v>
      </c>
      <c r="S92" s="12">
        <v>5.2500499999999999E-2</v>
      </c>
      <c r="T92" s="13">
        <v>3.5164500000000001E-2</v>
      </c>
      <c r="U92" s="106">
        <v>1</v>
      </c>
      <c r="V92" s="18"/>
      <c r="W92" s="18"/>
    </row>
    <row r="93" spans="16:23" ht="15.75" thickBot="1" x14ac:dyDescent="0.3">
      <c r="Q93" s="11" t="s">
        <v>165</v>
      </c>
      <c r="R93" s="10">
        <v>2024</v>
      </c>
      <c r="S93" s="14">
        <v>5.1712992499999999E-2</v>
      </c>
      <c r="T93" s="15">
        <v>3.4637032499999998E-2</v>
      </c>
      <c r="U93" s="105">
        <v>1</v>
      </c>
      <c r="V93" s="18"/>
      <c r="W93" s="18"/>
    </row>
    <row r="94" spans="16:23" ht="15.75" thickBot="1" x14ac:dyDescent="0.3">
      <c r="Q94" s="11" t="s">
        <v>165</v>
      </c>
      <c r="R94" s="10">
        <v>2025</v>
      </c>
      <c r="S94" s="14">
        <v>5.0937297612500002E-2</v>
      </c>
      <c r="T94" s="15">
        <v>3.4117477012499994E-2</v>
      </c>
      <c r="U94" s="105">
        <v>1</v>
      </c>
      <c r="V94" s="18"/>
      <c r="W94" s="18"/>
    </row>
    <row r="95" spans="16:23" ht="15.75" thickBot="1" x14ac:dyDescent="0.3">
      <c r="Q95" s="11" t="s">
        <v>165</v>
      </c>
      <c r="R95" s="10">
        <v>2026</v>
      </c>
      <c r="S95" s="14">
        <v>5.0173238148312503E-2</v>
      </c>
      <c r="T95" s="15">
        <v>3.3605714857312494E-2</v>
      </c>
      <c r="U95" s="105">
        <v>1</v>
      </c>
      <c r="V95" s="18"/>
      <c r="W95" s="18"/>
    </row>
    <row r="96" spans="16:23" ht="15.75" thickBot="1" x14ac:dyDescent="0.3">
      <c r="Q96" s="11" t="s">
        <v>165</v>
      </c>
      <c r="R96" s="10">
        <v>2027</v>
      </c>
      <c r="S96" s="14">
        <v>4.9420639576087812E-2</v>
      </c>
      <c r="T96" s="15">
        <v>3.3101629134452804E-2</v>
      </c>
      <c r="U96" s="105">
        <v>1</v>
      </c>
      <c r="V96" s="18"/>
      <c r="W96" s="18"/>
    </row>
    <row r="97" spans="16:23" ht="15.75" customHeight="1" thickBot="1" x14ac:dyDescent="0.3">
      <c r="P97">
        <v>20</v>
      </c>
      <c r="Q97" s="11" t="s">
        <v>137</v>
      </c>
      <c r="R97" s="10">
        <v>2023</v>
      </c>
      <c r="S97" s="14">
        <v>0.21502549999999998</v>
      </c>
      <c r="T97" s="15">
        <v>0.19552250000000002</v>
      </c>
      <c r="U97" s="105">
        <v>1.0737214362441394</v>
      </c>
      <c r="V97" s="18"/>
      <c r="W97" s="18"/>
    </row>
    <row r="98" spans="16:23" ht="15.75" thickBot="1" x14ac:dyDescent="0.3">
      <c r="Q98" s="11" t="s">
        <v>137</v>
      </c>
      <c r="R98" s="10">
        <v>2024</v>
      </c>
      <c r="S98" s="14">
        <v>0.21180011749999997</v>
      </c>
      <c r="T98" s="15">
        <v>0.19258966250000001</v>
      </c>
      <c r="U98" s="105">
        <v>1.0576156147004774</v>
      </c>
      <c r="V98" s="18"/>
      <c r="W98" s="18"/>
    </row>
    <row r="99" spans="16:23" ht="15.75" thickBot="1" x14ac:dyDescent="0.3">
      <c r="Q99" s="11" t="s">
        <v>137</v>
      </c>
      <c r="R99" s="10">
        <v>2025</v>
      </c>
      <c r="S99" s="14">
        <v>0.20862311573749998</v>
      </c>
      <c r="T99" s="15">
        <v>0.18970081756250001</v>
      </c>
      <c r="U99" s="105">
        <v>1.0417513804799703</v>
      </c>
      <c r="V99" s="18"/>
      <c r="W99" s="18"/>
    </row>
    <row r="100" spans="16:23" ht="15.75" thickBot="1" x14ac:dyDescent="0.3">
      <c r="Q100" s="11" t="s">
        <v>137</v>
      </c>
      <c r="R100" s="10">
        <v>2026</v>
      </c>
      <c r="S100" s="14">
        <v>0.20549376900143748</v>
      </c>
      <c r="T100" s="15">
        <v>0.1868553052990625</v>
      </c>
      <c r="U100" s="105">
        <v>1.0261251097727708</v>
      </c>
      <c r="V100" s="18"/>
      <c r="W100" s="18"/>
    </row>
    <row r="101" spans="16:23" ht="15.75" thickBot="1" x14ac:dyDescent="0.3">
      <c r="Q101" s="11" t="s">
        <v>137</v>
      </c>
      <c r="R101" s="10">
        <v>2027</v>
      </c>
      <c r="S101" s="14">
        <v>0.20241136246641592</v>
      </c>
      <c r="T101" s="15">
        <v>0.18405247571957656</v>
      </c>
      <c r="U101" s="105">
        <v>1.0107332331261794</v>
      </c>
      <c r="V101" s="18"/>
      <c r="W101" s="18"/>
    </row>
    <row r="102" spans="16:23" ht="15.75" customHeight="1" thickBot="1" x14ac:dyDescent="0.3">
      <c r="P102">
        <v>21</v>
      </c>
      <c r="Q102" s="11" t="s">
        <v>167</v>
      </c>
      <c r="R102" s="10">
        <v>2023</v>
      </c>
      <c r="S102" s="12">
        <v>0.93750967312294908</v>
      </c>
      <c r="T102" s="16">
        <v>0.30196625586248454</v>
      </c>
      <c r="U102" s="16">
        <v>1</v>
      </c>
      <c r="V102" s="18"/>
      <c r="W102" s="18"/>
    </row>
    <row r="103" spans="16:23" ht="15.75" thickBot="1" x14ac:dyDescent="0.3">
      <c r="Q103" s="11" t="s">
        <v>167</v>
      </c>
      <c r="R103" s="10">
        <v>2024</v>
      </c>
      <c r="S103" s="14">
        <v>0.92344702802610479</v>
      </c>
      <c r="T103" s="14">
        <v>0.29743676202454727</v>
      </c>
      <c r="U103" s="14">
        <v>1</v>
      </c>
      <c r="V103" s="18"/>
      <c r="W103" s="18"/>
    </row>
    <row r="104" spans="16:23" ht="15.75" thickBot="1" x14ac:dyDescent="0.3">
      <c r="Q104" s="11" t="s">
        <v>167</v>
      </c>
      <c r="R104" s="10">
        <v>2025</v>
      </c>
      <c r="S104" s="14">
        <v>0.90959532260571319</v>
      </c>
      <c r="T104" s="14">
        <v>0.29297521059417908</v>
      </c>
      <c r="U104" s="14">
        <v>1</v>
      </c>
      <c r="V104" s="18"/>
      <c r="W104" s="18"/>
    </row>
    <row r="105" spans="16:23" ht="15.75" thickBot="1" x14ac:dyDescent="0.3">
      <c r="Q105" s="11" t="s">
        <v>167</v>
      </c>
      <c r="R105" s="10">
        <v>2026</v>
      </c>
      <c r="S105" s="14">
        <v>0.8959513927666275</v>
      </c>
      <c r="T105" s="14">
        <v>0.28858058243526641</v>
      </c>
      <c r="U105" s="14">
        <v>1</v>
      </c>
      <c r="V105" s="18"/>
      <c r="W105" s="18"/>
    </row>
    <row r="106" spans="16:23" ht="15.75" thickBot="1" x14ac:dyDescent="0.3">
      <c r="Q106" s="11" t="s">
        <v>167</v>
      </c>
      <c r="R106" s="10">
        <v>2027</v>
      </c>
      <c r="S106" s="14">
        <v>0.88251212187512806</v>
      </c>
      <c r="T106" s="14">
        <v>0.28425187369873739</v>
      </c>
      <c r="U106" s="14">
        <v>1</v>
      </c>
      <c r="V106" s="18"/>
      <c r="W106" s="18"/>
    </row>
    <row r="107" spans="16:23" ht="15.75" customHeight="1" thickBot="1" x14ac:dyDescent="0.3">
      <c r="P107">
        <v>22</v>
      </c>
      <c r="Q107" s="11" t="s">
        <v>104</v>
      </c>
      <c r="R107" s="10">
        <v>2023</v>
      </c>
      <c r="S107" s="17">
        <v>4.2118599999999999E-2</v>
      </c>
      <c r="T107" s="16">
        <v>2.1305549999999999E-2</v>
      </c>
      <c r="U107" s="106">
        <v>1</v>
      </c>
      <c r="V107" s="18"/>
      <c r="W107" s="18"/>
    </row>
    <row r="108" spans="16:23" ht="15.75" thickBot="1" x14ac:dyDescent="0.3">
      <c r="Q108" s="11" t="s">
        <v>104</v>
      </c>
      <c r="R108" s="10">
        <v>2024</v>
      </c>
      <c r="S108" s="15">
        <v>4.1486821E-2</v>
      </c>
      <c r="T108" s="14">
        <v>2.0985966749999998E-2</v>
      </c>
      <c r="U108" s="105">
        <v>1</v>
      </c>
      <c r="V108" s="18"/>
      <c r="W108" s="18"/>
    </row>
    <row r="109" spans="16:23" ht="15.75" thickBot="1" x14ac:dyDescent="0.3">
      <c r="Q109" s="11" t="s">
        <v>104</v>
      </c>
      <c r="R109" s="10">
        <v>2025</v>
      </c>
      <c r="S109" s="15">
        <v>4.0864518684999997E-2</v>
      </c>
      <c r="T109" s="14">
        <v>2.0671177248749999E-2</v>
      </c>
      <c r="U109" s="105">
        <v>1</v>
      </c>
      <c r="V109" s="18"/>
      <c r="W109" s="18"/>
    </row>
    <row r="110" spans="16:23" ht="15.75" thickBot="1" x14ac:dyDescent="0.3">
      <c r="Q110" s="11" t="s">
        <v>104</v>
      </c>
      <c r="R110" s="10">
        <v>2026</v>
      </c>
      <c r="S110" s="15">
        <v>4.0251550904724993E-2</v>
      </c>
      <c r="T110" s="14">
        <v>2.0361109590018748E-2</v>
      </c>
      <c r="U110" s="105">
        <v>1</v>
      </c>
      <c r="V110" s="18"/>
      <c r="W110" s="18"/>
    </row>
    <row r="111" spans="16:23" ht="15.75" thickBot="1" x14ac:dyDescent="0.3">
      <c r="Q111" s="11" t="s">
        <v>104</v>
      </c>
      <c r="R111" s="10">
        <v>2027</v>
      </c>
      <c r="S111" s="15">
        <v>3.9647777641154118E-2</v>
      </c>
      <c r="T111" s="14">
        <v>2.0055692946168466E-2</v>
      </c>
      <c r="U111" s="105">
        <v>1</v>
      </c>
      <c r="V111" s="18"/>
      <c r="W111" s="18"/>
    </row>
    <row r="112" spans="16:23" ht="21.75" customHeight="1" thickBot="1" x14ac:dyDescent="0.3">
      <c r="P112">
        <v>23</v>
      </c>
      <c r="Q112" s="11" t="s">
        <v>105</v>
      </c>
      <c r="R112" s="10">
        <v>2023</v>
      </c>
      <c r="S112" s="17">
        <v>2.9871766666666667E-2</v>
      </c>
      <c r="T112" s="16">
        <v>2.012683333333333E-2</v>
      </c>
      <c r="U112" s="106">
        <v>1.0790972059013821</v>
      </c>
      <c r="V112" s="18"/>
      <c r="W112" s="18"/>
    </row>
    <row r="113" spans="16:23" ht="15.75" thickBot="1" x14ac:dyDescent="0.3">
      <c r="Q113" s="11" t="s">
        <v>105</v>
      </c>
      <c r="R113" s="10">
        <v>2024</v>
      </c>
      <c r="S113" s="15">
        <v>2.9423690166666665E-2</v>
      </c>
      <c r="T113" s="14">
        <v>1.982493083333333E-2</v>
      </c>
      <c r="U113" s="105">
        <v>1.0629107478128614</v>
      </c>
      <c r="V113" s="18"/>
      <c r="W113" s="18"/>
    </row>
    <row r="114" spans="16:23" ht="15.75" thickBot="1" x14ac:dyDescent="0.3">
      <c r="Q114" s="11" t="s">
        <v>105</v>
      </c>
      <c r="R114" s="10">
        <v>2025</v>
      </c>
      <c r="S114" s="15">
        <v>2.8982334814166667E-2</v>
      </c>
      <c r="T114" s="14">
        <v>1.9527556870833331E-2</v>
      </c>
      <c r="U114" s="105">
        <v>1.0469670865956684</v>
      </c>
      <c r="V114" s="18"/>
      <c r="W114" s="18"/>
    </row>
    <row r="115" spans="16:23" ht="15.75" thickBot="1" x14ac:dyDescent="0.3">
      <c r="Q115" s="11" t="s">
        <v>105</v>
      </c>
      <c r="R115" s="10">
        <v>2026</v>
      </c>
      <c r="S115" s="15">
        <v>2.8547599791954165E-2</v>
      </c>
      <c r="T115" s="14">
        <v>1.9234643517770829E-2</v>
      </c>
      <c r="U115" s="105">
        <v>1</v>
      </c>
      <c r="V115" s="18"/>
      <c r="W115" s="18"/>
    </row>
    <row r="116" spans="16:23" ht="15.75" thickBot="1" x14ac:dyDescent="0.3">
      <c r="Q116" s="11" t="s">
        <v>105</v>
      </c>
      <c r="R116" s="10">
        <v>2027</v>
      </c>
      <c r="S116" s="15">
        <v>2.8119385795074853E-2</v>
      </c>
      <c r="T116" s="14">
        <v>1.8946123865004265E-2</v>
      </c>
      <c r="U116" s="105">
        <v>1</v>
      </c>
      <c r="V116" s="18"/>
      <c r="W116" s="18"/>
    </row>
    <row r="117" spans="16:23" ht="15.75" customHeight="1" thickBot="1" x14ac:dyDescent="0.3">
      <c r="P117">
        <v>24</v>
      </c>
      <c r="Q117" s="11" t="s">
        <v>106</v>
      </c>
      <c r="R117" s="146">
        <v>2021</v>
      </c>
      <c r="S117" s="147">
        <v>0.42430000000000001</v>
      </c>
      <c r="T117" s="148">
        <v>0.1108</v>
      </c>
      <c r="U117" s="149">
        <v>1</v>
      </c>
      <c r="V117" s="18"/>
      <c r="W117" s="18"/>
    </row>
    <row r="118" spans="16:23" ht="15.75" thickBot="1" x14ac:dyDescent="0.3">
      <c r="Q118" s="11" t="s">
        <v>106</v>
      </c>
      <c r="R118" s="146">
        <v>2022</v>
      </c>
      <c r="S118" s="150">
        <v>0.41799999999999998</v>
      </c>
      <c r="T118" s="151">
        <v>0.10920000000000001</v>
      </c>
      <c r="U118" s="152">
        <v>1</v>
      </c>
      <c r="V118" s="18"/>
      <c r="W118" s="18"/>
    </row>
    <row r="119" spans="16:23" ht="15.75" thickBot="1" x14ac:dyDescent="0.3">
      <c r="Q119" s="11" t="s">
        <v>106</v>
      </c>
      <c r="R119" s="146">
        <v>2023</v>
      </c>
      <c r="S119" s="150">
        <v>0.41170000000000001</v>
      </c>
      <c r="T119" s="151">
        <v>0.1075</v>
      </c>
      <c r="U119" s="152">
        <v>1</v>
      </c>
      <c r="V119" s="18"/>
      <c r="W119" s="18"/>
    </row>
    <row r="120" spans="16:23" ht="15.75" thickBot="1" x14ac:dyDescent="0.3">
      <c r="Q120" s="11" t="s">
        <v>106</v>
      </c>
      <c r="R120" s="146">
        <v>2024</v>
      </c>
      <c r="S120" s="150">
        <v>0.40550000000000003</v>
      </c>
      <c r="T120" s="151">
        <v>0.10589999999999999</v>
      </c>
      <c r="U120" s="152">
        <v>1</v>
      </c>
      <c r="V120" s="18"/>
      <c r="W120" s="18"/>
    </row>
    <row r="121" spans="16:23" ht="15.75" thickBot="1" x14ac:dyDescent="0.3">
      <c r="Q121" s="11" t="s">
        <v>106</v>
      </c>
      <c r="R121" s="146">
        <v>2025</v>
      </c>
      <c r="S121" s="150">
        <v>0.39950000000000002</v>
      </c>
      <c r="T121" s="151">
        <v>0.1043</v>
      </c>
      <c r="U121" s="152">
        <v>1</v>
      </c>
      <c r="V121" s="18"/>
      <c r="W121" s="18"/>
    </row>
    <row r="122" spans="16:23" ht="15.75" customHeight="1" thickBot="1" x14ac:dyDescent="0.3">
      <c r="P122">
        <v>25</v>
      </c>
      <c r="Q122" s="11" t="s">
        <v>107</v>
      </c>
      <c r="R122" s="146">
        <v>2021</v>
      </c>
      <c r="S122" s="147">
        <v>0</v>
      </c>
      <c r="T122" s="148">
        <v>0</v>
      </c>
      <c r="U122" s="149">
        <v>1</v>
      </c>
      <c r="V122" s="18"/>
      <c r="W122" s="18"/>
    </row>
    <row r="123" spans="16:23" ht="15.75" thickBot="1" x14ac:dyDescent="0.3">
      <c r="Q123" s="11" t="s">
        <v>107</v>
      </c>
      <c r="R123" s="146">
        <v>2022</v>
      </c>
      <c r="S123" s="147">
        <v>0</v>
      </c>
      <c r="T123" s="148">
        <v>0</v>
      </c>
      <c r="U123" s="152">
        <v>1</v>
      </c>
      <c r="V123" s="18"/>
      <c r="W123" s="18"/>
    </row>
    <row r="124" spans="16:23" ht="15.75" thickBot="1" x14ac:dyDescent="0.3">
      <c r="Q124" s="11" t="s">
        <v>107</v>
      </c>
      <c r="R124" s="146">
        <v>2023</v>
      </c>
      <c r="S124" s="147">
        <v>0</v>
      </c>
      <c r="T124" s="148">
        <v>0</v>
      </c>
      <c r="U124" s="152">
        <v>1</v>
      </c>
      <c r="V124" s="18"/>
      <c r="W124" s="18"/>
    </row>
    <row r="125" spans="16:23" ht="15.75" thickBot="1" x14ac:dyDescent="0.3">
      <c r="Q125" s="11" t="s">
        <v>107</v>
      </c>
      <c r="R125" s="146">
        <v>2024</v>
      </c>
      <c r="S125" s="150">
        <v>0</v>
      </c>
      <c r="T125" s="151">
        <v>0</v>
      </c>
      <c r="U125" s="152">
        <v>1</v>
      </c>
      <c r="V125" s="18"/>
      <c r="W125" s="18"/>
    </row>
    <row r="126" spans="16:23" ht="15.75" thickBot="1" x14ac:dyDescent="0.3">
      <c r="Q126" s="11" t="s">
        <v>107</v>
      </c>
      <c r="R126" s="146">
        <v>2025</v>
      </c>
      <c r="S126" s="150">
        <v>0</v>
      </c>
      <c r="T126" s="151">
        <v>0</v>
      </c>
      <c r="U126" s="152">
        <v>1</v>
      </c>
      <c r="V126" s="18"/>
      <c r="W126" s="18"/>
    </row>
    <row r="127" spans="16:23" ht="12.75" customHeight="1" thickBot="1" x14ac:dyDescent="0.3">
      <c r="P127">
        <v>26</v>
      </c>
      <c r="Q127" s="11" t="s">
        <v>108</v>
      </c>
      <c r="R127" s="146">
        <v>2021</v>
      </c>
      <c r="S127" s="147">
        <v>3.1E-2</v>
      </c>
      <c r="T127" s="148">
        <v>0.26450000000000001</v>
      </c>
      <c r="U127" s="152">
        <v>1</v>
      </c>
      <c r="V127" s="18"/>
      <c r="W127" s="18"/>
    </row>
    <row r="128" spans="16:23" ht="15.75" thickBot="1" x14ac:dyDescent="0.3">
      <c r="Q128" s="11" t="s">
        <v>108</v>
      </c>
      <c r="R128" s="146">
        <v>2022</v>
      </c>
      <c r="S128" s="147">
        <v>3.0499999999999999E-2</v>
      </c>
      <c r="T128" s="148">
        <v>0.26050000000000001</v>
      </c>
      <c r="U128" s="152">
        <v>1</v>
      </c>
      <c r="V128" s="18"/>
      <c r="W128" s="18"/>
    </row>
    <row r="129" spans="15:29" ht="15.75" thickBot="1" x14ac:dyDescent="0.3">
      <c r="Q129" s="11" t="s">
        <v>108</v>
      </c>
      <c r="R129" s="146">
        <v>2023</v>
      </c>
      <c r="S129" s="147">
        <v>3.0099999999999998E-2</v>
      </c>
      <c r="T129" s="148">
        <v>0.25659999999999999</v>
      </c>
      <c r="U129" s="152">
        <v>1</v>
      </c>
      <c r="V129" s="18"/>
      <c r="W129" s="18"/>
    </row>
    <row r="130" spans="15:29" ht="15.75" thickBot="1" x14ac:dyDescent="0.3">
      <c r="Q130" s="11" t="s">
        <v>108</v>
      </c>
      <c r="R130" s="146">
        <v>2024</v>
      </c>
      <c r="S130" s="150">
        <v>2.9600000000000001E-2</v>
      </c>
      <c r="T130" s="151">
        <v>0.25269999999999998</v>
      </c>
      <c r="U130" s="152">
        <v>1</v>
      </c>
      <c r="V130" s="18"/>
      <c r="W130" s="18"/>
    </row>
    <row r="131" spans="15:29" ht="15.75" thickBot="1" x14ac:dyDescent="0.3">
      <c r="Q131" s="11" t="s">
        <v>108</v>
      </c>
      <c r="R131" s="146">
        <v>2025</v>
      </c>
      <c r="S131" s="150">
        <v>2.92E-2</v>
      </c>
      <c r="T131" s="151">
        <v>0.249</v>
      </c>
      <c r="U131" s="152">
        <v>1</v>
      </c>
      <c r="V131" s="18"/>
      <c r="W131" s="18"/>
    </row>
    <row r="132" spans="15:29" ht="16.5" customHeight="1" thickBot="1" x14ac:dyDescent="0.3">
      <c r="O132" t="s">
        <v>164</v>
      </c>
      <c r="P132">
        <v>27</v>
      </c>
      <c r="Q132" s="159" t="s">
        <v>170</v>
      </c>
      <c r="R132" s="10">
        <v>2020</v>
      </c>
      <c r="S132" s="135">
        <v>0</v>
      </c>
      <c r="T132" s="137">
        <v>0</v>
      </c>
      <c r="U132" s="132">
        <v>1</v>
      </c>
      <c r="V132" s="18"/>
      <c r="W132" s="18"/>
    </row>
    <row r="133" spans="15:29" ht="15.75" thickBot="1" x14ac:dyDescent="0.3">
      <c r="Q133" s="159" t="s">
        <v>170</v>
      </c>
      <c r="R133" s="10">
        <v>2021</v>
      </c>
      <c r="S133" s="135">
        <v>0</v>
      </c>
      <c r="T133" s="137">
        <v>0</v>
      </c>
      <c r="U133" s="132">
        <v>1</v>
      </c>
      <c r="V133" s="18"/>
      <c r="W133" s="18"/>
    </row>
    <row r="134" spans="15:29" ht="15.75" thickBot="1" x14ac:dyDescent="0.3">
      <c r="Q134" s="159" t="s">
        <v>170</v>
      </c>
      <c r="R134" s="10">
        <v>2022</v>
      </c>
      <c r="S134" s="135">
        <v>0</v>
      </c>
      <c r="T134" s="137">
        <v>0</v>
      </c>
      <c r="U134" s="132">
        <v>1</v>
      </c>
      <c r="V134" s="18"/>
      <c r="W134" s="18"/>
    </row>
    <row r="135" spans="15:29" ht="15.75" thickBot="1" x14ac:dyDescent="0.3">
      <c r="Q135" s="159" t="s">
        <v>170</v>
      </c>
      <c r="R135" s="10">
        <v>2023</v>
      </c>
      <c r="S135" s="135">
        <v>0</v>
      </c>
      <c r="T135" s="137">
        <v>0</v>
      </c>
      <c r="U135" s="132">
        <v>1</v>
      </c>
      <c r="V135" s="18"/>
      <c r="W135" s="18"/>
    </row>
    <row r="136" spans="15:29" ht="15.75" thickBot="1" x14ac:dyDescent="0.3">
      <c r="Q136" s="159" t="s">
        <v>170</v>
      </c>
      <c r="R136" s="10">
        <v>2024</v>
      </c>
      <c r="S136" s="135">
        <v>0</v>
      </c>
      <c r="T136" s="137">
        <v>0</v>
      </c>
      <c r="U136" s="132">
        <v>1</v>
      </c>
      <c r="V136" s="18"/>
      <c r="W136" s="18"/>
    </row>
    <row r="137" spans="15:29" ht="15.75" thickBot="1" x14ac:dyDescent="0.3">
      <c r="P137">
        <v>28</v>
      </c>
      <c r="Q137" s="158" t="s">
        <v>109</v>
      </c>
      <c r="R137" s="10">
        <v>2023</v>
      </c>
      <c r="S137" s="17">
        <v>0.11661680917166667</v>
      </c>
      <c r="T137" s="16">
        <v>9.0037425033333326E-2</v>
      </c>
      <c r="U137" s="106">
        <v>1</v>
      </c>
      <c r="V137" s="18"/>
      <c r="W137" s="18"/>
    </row>
    <row r="138" spans="15:29" ht="15.75" thickBot="1" x14ac:dyDescent="0.3">
      <c r="Q138" s="158" t="s">
        <v>109</v>
      </c>
      <c r="R138" s="10">
        <v>2024</v>
      </c>
      <c r="S138" s="15">
        <v>0.11486755703409167</v>
      </c>
      <c r="T138" s="14">
        <v>8.868686365783332E-2</v>
      </c>
      <c r="U138" s="105">
        <v>1</v>
      </c>
      <c r="V138" s="18"/>
      <c r="W138" s="18"/>
    </row>
    <row r="139" spans="15:29" ht="15.75" thickBot="1" x14ac:dyDescent="0.3">
      <c r="Q139" s="158" t="s">
        <v>109</v>
      </c>
      <c r="R139" s="10">
        <v>2025</v>
      </c>
      <c r="S139" s="15">
        <v>0.11314454367858029</v>
      </c>
      <c r="T139" s="14">
        <v>8.7356560702965824E-2</v>
      </c>
      <c r="U139" s="105">
        <v>1</v>
      </c>
      <c r="V139" s="18"/>
      <c r="W139" s="18"/>
    </row>
    <row r="140" spans="15:29" ht="15.75" thickBot="1" x14ac:dyDescent="0.3">
      <c r="Q140" s="158" t="s">
        <v>109</v>
      </c>
      <c r="R140" s="10">
        <v>2026</v>
      </c>
      <c r="S140" s="15">
        <v>0.11144737552340159</v>
      </c>
      <c r="T140" s="14">
        <v>8.6046212292421334E-2</v>
      </c>
      <c r="U140" s="105">
        <v>1</v>
      </c>
      <c r="V140" s="18"/>
      <c r="W140" s="18"/>
    </row>
    <row r="141" spans="15:29" ht="15.75" thickBot="1" x14ac:dyDescent="0.3">
      <c r="Q141" s="158" t="s">
        <v>109</v>
      </c>
      <c r="R141" s="10">
        <v>2027</v>
      </c>
      <c r="S141" s="15">
        <v>0.10977566489055056</v>
      </c>
      <c r="T141" s="14">
        <v>8.4755519108035013E-2</v>
      </c>
      <c r="U141" s="105">
        <v>1</v>
      </c>
      <c r="V141" s="18"/>
      <c r="W141" s="18"/>
    </row>
    <row r="142" spans="15:29" ht="15.75" thickBot="1" x14ac:dyDescent="0.3">
      <c r="P142">
        <v>29</v>
      </c>
      <c r="Q142" s="11" t="s">
        <v>149</v>
      </c>
      <c r="R142" s="10">
        <v>2023</v>
      </c>
      <c r="S142" s="17">
        <v>0.87029674999999995</v>
      </c>
      <c r="T142" s="16">
        <v>0.48182259999999999</v>
      </c>
      <c r="U142" s="106">
        <v>1.0022859304084719</v>
      </c>
      <c r="V142" s="20"/>
      <c r="W142" s="20"/>
      <c r="AA142" s="19"/>
      <c r="AB142" s="19"/>
      <c r="AC142" s="19"/>
    </row>
    <row r="143" spans="15:29" ht="15.75" thickBot="1" x14ac:dyDescent="0.3">
      <c r="Q143" s="11" t="str">
        <f>Q142</f>
        <v>АО "Сибирско-Уральская энергетическая компания"</v>
      </c>
      <c r="R143" s="10">
        <v>2024</v>
      </c>
      <c r="S143" s="15">
        <v>0.85724229874999991</v>
      </c>
      <c r="T143" s="14">
        <v>0.47459526099999999</v>
      </c>
      <c r="U143" s="105">
        <v>1</v>
      </c>
      <c r="V143" s="20"/>
      <c r="W143" s="20"/>
      <c r="AA143" s="19"/>
      <c r="AB143" s="19"/>
      <c r="AC143" s="19"/>
    </row>
    <row r="144" spans="15:29" ht="15.75" thickBot="1" x14ac:dyDescent="0.3">
      <c r="Q144" s="11" t="str">
        <f t="shared" ref="Q144:Q146" si="0">Q143</f>
        <v>АО "Сибирско-Уральская энергетическая компания"</v>
      </c>
      <c r="R144" s="10">
        <v>2025</v>
      </c>
      <c r="S144" s="15">
        <v>0.84438366426874989</v>
      </c>
      <c r="T144" s="14">
        <v>0.467476332085</v>
      </c>
      <c r="U144" s="105">
        <v>1</v>
      </c>
      <c r="V144" s="20"/>
      <c r="W144" s="20"/>
      <c r="AA144" s="19"/>
      <c r="AB144" s="19"/>
      <c r="AC144" s="19"/>
    </row>
    <row r="145" spans="16:29" ht="15.75" thickBot="1" x14ac:dyDescent="0.3">
      <c r="Q145" s="11" t="str">
        <f t="shared" si="0"/>
        <v>АО "Сибирско-Уральская энергетическая компания"</v>
      </c>
      <c r="R145" s="10">
        <v>2026</v>
      </c>
      <c r="S145" s="15">
        <v>0.83171790930471867</v>
      </c>
      <c r="T145" s="14">
        <v>0.460464187103725</v>
      </c>
      <c r="U145" s="105">
        <v>1</v>
      </c>
      <c r="V145" s="20"/>
      <c r="W145" s="20"/>
      <c r="AA145" s="19"/>
      <c r="AB145" s="19"/>
      <c r="AC145" s="19"/>
    </row>
    <row r="146" spans="16:29" ht="15.75" thickBot="1" x14ac:dyDescent="0.3">
      <c r="Q146" s="11" t="str">
        <f t="shared" si="0"/>
        <v>АО "Сибирско-Уральская энергетическая компания"</v>
      </c>
      <c r="R146" s="10">
        <v>2027</v>
      </c>
      <c r="S146" s="15">
        <v>0.81924214066514789</v>
      </c>
      <c r="T146" s="14">
        <v>0.4535572242971691</v>
      </c>
      <c r="U146" s="105">
        <v>1</v>
      </c>
      <c r="V146" s="20"/>
      <c r="W146" s="20"/>
      <c r="AA146" s="19"/>
      <c r="AB146" s="19"/>
      <c r="AC146" s="19"/>
    </row>
    <row r="147" spans="16:29" x14ac:dyDescent="0.25">
      <c r="P147">
        <v>29</v>
      </c>
      <c r="V147" s="20"/>
      <c r="W147" s="20"/>
      <c r="AA147" s="19"/>
      <c r="AB147" s="19"/>
      <c r="AC147" s="19"/>
    </row>
    <row r="148" spans="16:29" x14ac:dyDescent="0.25">
      <c r="V148" s="20"/>
      <c r="W148" s="20"/>
      <c r="AA148" s="19"/>
      <c r="AB148" s="19"/>
      <c r="AC148" s="19"/>
    </row>
    <row r="149" spans="16:29" x14ac:dyDescent="0.25">
      <c r="V149" s="20"/>
      <c r="W149" s="20"/>
      <c r="AA149" s="19"/>
      <c r="AB149" s="19"/>
      <c r="AC149" s="19"/>
    </row>
    <row r="150" spans="16:29" x14ac:dyDescent="0.25">
      <c r="V150" s="20"/>
      <c r="W150" s="20"/>
      <c r="AA150" s="19"/>
      <c r="AB150" s="19"/>
      <c r="AC150" s="19"/>
    </row>
    <row r="151" spans="16:29" x14ac:dyDescent="0.25">
      <c r="V151" s="20"/>
      <c r="W151" s="20"/>
      <c r="AA151" s="19"/>
      <c r="AB151" s="19"/>
      <c r="AC151" s="19"/>
    </row>
    <row r="166" spans="16:21" x14ac:dyDescent="0.25">
      <c r="Q166" s="153" t="s">
        <v>138</v>
      </c>
      <c r="R166" s="22">
        <v>2020</v>
      </c>
      <c r="U166" s="19" t="s">
        <v>138</v>
      </c>
    </row>
    <row r="167" spans="16:21" x14ac:dyDescent="0.25">
      <c r="P167">
        <v>1</v>
      </c>
      <c r="Q167" s="154" t="s">
        <v>166</v>
      </c>
      <c r="R167" s="22">
        <v>2021</v>
      </c>
      <c r="U167" s="19" t="s">
        <v>159</v>
      </c>
    </row>
    <row r="168" spans="16:21" x14ac:dyDescent="0.25">
      <c r="P168">
        <v>2</v>
      </c>
      <c r="Q168" s="161" t="s">
        <v>165</v>
      </c>
      <c r="R168" s="22">
        <v>2022</v>
      </c>
      <c r="U168" s="19" t="s">
        <v>160</v>
      </c>
    </row>
    <row r="169" spans="16:21" x14ac:dyDescent="0.25">
      <c r="P169">
        <v>3</v>
      </c>
      <c r="Q169" s="163" t="s">
        <v>137</v>
      </c>
      <c r="R169" s="22">
        <v>2023</v>
      </c>
      <c r="U169" s="19" t="s">
        <v>161</v>
      </c>
    </row>
    <row r="170" spans="16:21" x14ac:dyDescent="0.25">
      <c r="P170">
        <v>4</v>
      </c>
      <c r="Q170" s="161" t="s">
        <v>149</v>
      </c>
      <c r="R170" s="22">
        <v>2024</v>
      </c>
    </row>
    <row r="171" spans="16:21" x14ac:dyDescent="0.25">
      <c r="P171">
        <v>5</v>
      </c>
      <c r="Q171" s="154" t="s">
        <v>194</v>
      </c>
      <c r="R171" s="22">
        <v>2025</v>
      </c>
    </row>
    <row r="172" spans="16:21" ht="15.75" thickBot="1" x14ac:dyDescent="0.3">
      <c r="P172">
        <v>6</v>
      </c>
      <c r="Q172" s="161" t="s">
        <v>109</v>
      </c>
      <c r="R172" s="21">
        <v>2026</v>
      </c>
    </row>
    <row r="173" spans="16:21" x14ac:dyDescent="0.25">
      <c r="P173">
        <v>7</v>
      </c>
      <c r="Q173" s="161" t="s">
        <v>167</v>
      </c>
      <c r="R173" s="155">
        <v>2027</v>
      </c>
    </row>
    <row r="174" spans="16:21" x14ac:dyDescent="0.25">
      <c r="P174">
        <v>8</v>
      </c>
      <c r="Q174" s="161" t="s">
        <v>105</v>
      </c>
      <c r="R174" s="155"/>
    </row>
    <row r="175" spans="16:21" x14ac:dyDescent="0.25">
      <c r="P175">
        <v>9</v>
      </c>
      <c r="Q175" s="161" t="s">
        <v>14</v>
      </c>
      <c r="R175" s="155"/>
    </row>
    <row r="176" spans="16:21" x14ac:dyDescent="0.25">
      <c r="P176">
        <v>10</v>
      </c>
      <c r="Q176" s="161" t="s">
        <v>195</v>
      </c>
      <c r="R176" s="155"/>
      <c r="S176"/>
      <c r="T176"/>
      <c r="U176"/>
    </row>
    <row r="177" spans="16:21" x14ac:dyDescent="0.25">
      <c r="P177">
        <v>11</v>
      </c>
      <c r="Q177" s="153" t="s">
        <v>198</v>
      </c>
      <c r="S177"/>
      <c r="T177"/>
      <c r="U177"/>
    </row>
    <row r="178" spans="16:21" x14ac:dyDescent="0.25">
      <c r="P178">
        <v>12</v>
      </c>
      <c r="Q178" s="154" t="s">
        <v>169</v>
      </c>
      <c r="S178"/>
      <c r="T178"/>
      <c r="U178"/>
    </row>
    <row r="179" spans="16:21" x14ac:dyDescent="0.25">
      <c r="P179">
        <v>13</v>
      </c>
      <c r="Q179" s="161" t="s">
        <v>106</v>
      </c>
      <c r="S179"/>
      <c r="T179"/>
      <c r="U179"/>
    </row>
    <row r="180" spans="16:21" x14ac:dyDescent="0.25">
      <c r="P180">
        <v>14</v>
      </c>
      <c r="Q180" s="161" t="s">
        <v>107</v>
      </c>
      <c r="S180"/>
      <c r="T180"/>
      <c r="U180"/>
    </row>
    <row r="181" spans="16:21" x14ac:dyDescent="0.25">
      <c r="P181">
        <v>15</v>
      </c>
      <c r="Q181" s="161" t="s">
        <v>104</v>
      </c>
      <c r="S181"/>
      <c r="T181"/>
      <c r="U181"/>
    </row>
    <row r="182" spans="16:21" x14ac:dyDescent="0.25">
      <c r="P182">
        <v>16</v>
      </c>
      <c r="Q182" s="162" t="s">
        <v>108</v>
      </c>
      <c r="S182"/>
      <c r="T182"/>
      <c r="U182"/>
    </row>
    <row r="183" spans="16:21" x14ac:dyDescent="0.25">
      <c r="P183">
        <v>17</v>
      </c>
      <c r="Q183" s="161" t="s">
        <v>11</v>
      </c>
      <c r="S183"/>
      <c r="T183"/>
      <c r="U183"/>
    </row>
    <row r="184" spans="16:21" x14ac:dyDescent="0.25">
      <c r="P184">
        <v>18</v>
      </c>
      <c r="Q184" s="161" t="s">
        <v>168</v>
      </c>
      <c r="S184"/>
      <c r="T184"/>
      <c r="U184"/>
    </row>
    <row r="185" spans="16:21" x14ac:dyDescent="0.25">
      <c r="P185">
        <v>19</v>
      </c>
      <c r="Q185" s="161" t="s">
        <v>12</v>
      </c>
      <c r="S185"/>
      <c r="T185"/>
      <c r="U185"/>
    </row>
    <row r="186" spans="16:21" x14ac:dyDescent="0.25">
      <c r="P186">
        <v>20</v>
      </c>
      <c r="Q186" s="154" t="s">
        <v>6</v>
      </c>
      <c r="S186"/>
      <c r="T186"/>
      <c r="U186"/>
    </row>
    <row r="187" spans="16:21" x14ac:dyDescent="0.25">
      <c r="P187">
        <v>21</v>
      </c>
      <c r="Q187" s="154" t="s">
        <v>8</v>
      </c>
      <c r="S187"/>
      <c r="T187"/>
      <c r="U187"/>
    </row>
    <row r="188" spans="16:21" x14ac:dyDescent="0.25">
      <c r="P188">
        <v>22</v>
      </c>
      <c r="Q188" s="154" t="s">
        <v>5</v>
      </c>
      <c r="S188"/>
      <c r="T188"/>
      <c r="U188"/>
    </row>
    <row r="189" spans="16:21" x14ac:dyDescent="0.25">
      <c r="P189">
        <v>23</v>
      </c>
      <c r="Q189" s="154" t="s">
        <v>4</v>
      </c>
      <c r="S189"/>
      <c r="T189"/>
      <c r="U189"/>
    </row>
    <row r="190" spans="16:21" x14ac:dyDescent="0.25">
      <c r="P190">
        <v>24</v>
      </c>
      <c r="Q190" s="154" t="s">
        <v>7</v>
      </c>
      <c r="S190"/>
      <c r="T190"/>
      <c r="U190"/>
    </row>
    <row r="191" spans="16:21" x14ac:dyDescent="0.25">
      <c r="P191">
        <v>25</v>
      </c>
      <c r="Q191" s="179"/>
      <c r="S191"/>
      <c r="T191"/>
      <c r="U191"/>
    </row>
    <row r="192" spans="16:21" x14ac:dyDescent="0.25">
      <c r="P192">
        <v>26</v>
      </c>
      <c r="Q192" s="179"/>
      <c r="S192"/>
      <c r="T192"/>
      <c r="U192"/>
    </row>
    <row r="193" spans="16:21" x14ac:dyDescent="0.25">
      <c r="P193">
        <v>27</v>
      </c>
      <c r="Q193" s="154"/>
      <c r="S193"/>
      <c r="T193"/>
      <c r="U193"/>
    </row>
    <row r="194" spans="16:21" x14ac:dyDescent="0.25">
      <c r="P194">
        <v>28</v>
      </c>
      <c r="Q194" s="161"/>
      <c r="S194"/>
      <c r="T194"/>
      <c r="U194"/>
    </row>
    <row r="195" spans="16:21" x14ac:dyDescent="0.25">
      <c r="P195">
        <v>29</v>
      </c>
      <c r="Q195" s="161"/>
      <c r="S195"/>
      <c r="T195"/>
      <c r="U195"/>
    </row>
    <row r="196" spans="16:21" x14ac:dyDescent="0.25">
      <c r="P196">
        <v>34</v>
      </c>
      <c r="Q196" s="161"/>
      <c r="S196"/>
      <c r="T196"/>
      <c r="U196"/>
    </row>
    <row r="197" spans="16:21" x14ac:dyDescent="0.25">
      <c r="P197">
        <v>35</v>
      </c>
      <c r="Q197" s="178"/>
      <c r="S197"/>
      <c r="T197"/>
      <c r="U197"/>
    </row>
    <row r="198" spans="16:21" x14ac:dyDescent="0.25">
      <c r="P198">
        <v>36</v>
      </c>
      <c r="Q198" s="160"/>
      <c r="S198"/>
      <c r="T198"/>
      <c r="U198"/>
    </row>
    <row r="199" spans="16:21" x14ac:dyDescent="0.25">
      <c r="P199">
        <v>37</v>
      </c>
      <c r="Q199" s="160"/>
      <c r="S199"/>
      <c r="T199"/>
      <c r="U199"/>
    </row>
    <row r="200" spans="16:21" x14ac:dyDescent="0.25">
      <c r="P200">
        <v>38</v>
      </c>
      <c r="Q200" s="160"/>
      <c r="S200"/>
      <c r="T200"/>
      <c r="U200"/>
    </row>
    <row r="201" spans="16:21" x14ac:dyDescent="0.25">
      <c r="P201">
        <v>39</v>
      </c>
      <c r="Q201" s="160"/>
      <c r="S201"/>
      <c r="T201"/>
      <c r="U201"/>
    </row>
    <row r="202" spans="16:21" x14ac:dyDescent="0.25">
      <c r="P202">
        <v>40</v>
      </c>
      <c r="Q202" s="160"/>
      <c r="S202"/>
      <c r="T202"/>
      <c r="U202"/>
    </row>
    <row r="203" spans="16:21" x14ac:dyDescent="0.25">
      <c r="P203">
        <v>41</v>
      </c>
      <c r="Q203" s="160"/>
      <c r="S203"/>
      <c r="T203"/>
      <c r="U203"/>
    </row>
    <row r="204" spans="16:21" x14ac:dyDescent="0.25">
      <c r="P204">
        <v>42</v>
      </c>
      <c r="Q204" s="160"/>
      <c r="S204"/>
      <c r="T204"/>
      <c r="U204"/>
    </row>
    <row r="205" spans="16:21" x14ac:dyDescent="0.25">
      <c r="P205">
        <v>43</v>
      </c>
      <c r="Q205" s="160"/>
      <c r="S205"/>
      <c r="T205"/>
      <c r="U205"/>
    </row>
    <row r="206" spans="16:21" x14ac:dyDescent="0.25">
      <c r="P206">
        <v>44</v>
      </c>
      <c r="Q206" s="160"/>
      <c r="S206"/>
      <c r="T206"/>
      <c r="U206"/>
    </row>
  </sheetData>
  <autoFilter ref="R1:R206"/>
  <dataValidations count="1">
    <dataValidation type="list" allowBlank="1" showInputMessage="1" showErrorMessage="1" sqref="C5:C14">
      <formula1>#REF!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C00000"/>
  </sheetPr>
  <dimension ref="B2:E7"/>
  <sheetViews>
    <sheetView workbookViewId="0">
      <selection activeCell="D6" sqref="D6"/>
    </sheetView>
  </sheetViews>
  <sheetFormatPr defaultRowHeight="15" x14ac:dyDescent="0.25"/>
  <cols>
    <col min="1" max="1" width="9.140625" style="69"/>
    <col min="2" max="2" width="9.140625" style="69" customWidth="1"/>
    <col min="3" max="5" width="40.7109375" style="69" customWidth="1"/>
    <col min="6" max="16384" width="9.140625" style="69"/>
  </cols>
  <sheetData>
    <row r="2" spans="2:5" s="68" customFormat="1" ht="30" customHeight="1" x14ac:dyDescent="0.25">
      <c r="B2" s="216" t="s">
        <v>130</v>
      </c>
      <c r="C2" s="216"/>
      <c r="D2" s="216"/>
      <c r="E2" s="216"/>
    </row>
    <row r="4" spans="2:5" ht="30" x14ac:dyDescent="0.25">
      <c r="B4" s="70" t="s">
        <v>70</v>
      </c>
      <c r="C4" s="70" t="s">
        <v>71</v>
      </c>
      <c r="D4" s="70" t="s">
        <v>72</v>
      </c>
      <c r="E4" s="70" t="s">
        <v>134</v>
      </c>
    </row>
    <row r="5" spans="2:5" ht="60" x14ac:dyDescent="0.25">
      <c r="B5" s="70" t="s">
        <v>69</v>
      </c>
      <c r="C5" s="70" t="s">
        <v>131</v>
      </c>
      <c r="D5" s="71"/>
      <c r="E5" s="70" t="s">
        <v>132</v>
      </c>
    </row>
    <row r="6" spans="2:5" ht="135" x14ac:dyDescent="0.25">
      <c r="B6" s="70" t="s">
        <v>83</v>
      </c>
      <c r="C6" s="70" t="s">
        <v>139</v>
      </c>
      <c r="D6" s="115">
        <f>IF(ISERR(SUMPRODUCT((Столбец9*Столбец13)*(Столбец8="В")*(Столбец27=1))/D$5),0,SUMPRODUCT((Столбец9*Столбец13)*(Столбец8="В")*(Столбец27=1))/D$5)</f>
        <v>0</v>
      </c>
      <c r="E6" s="70" t="s">
        <v>135</v>
      </c>
    </row>
    <row r="7" spans="2:5" ht="135" x14ac:dyDescent="0.25">
      <c r="B7" s="70" t="s">
        <v>86</v>
      </c>
      <c r="C7" s="70" t="s">
        <v>87</v>
      </c>
      <c r="D7" s="115">
        <f>IF(ISERR(SUMIFS(Столбец13,Столбец8,"В",Столбец27,1)/D$5),0,SUMIFS(Столбец13,Столбец8,"В",Столбец27,1)/D$5)</f>
        <v>0</v>
      </c>
      <c r="E7" s="70" t="s">
        <v>133</v>
      </c>
    </row>
  </sheetData>
  <sheetProtection formatCells="0" formatColumns="0" formatRows="0"/>
  <mergeCells count="1">
    <mergeCell ref="B2:E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</sheetPr>
  <dimension ref="B2:E12"/>
  <sheetViews>
    <sheetView workbookViewId="0">
      <selection activeCell="D5" sqref="D5"/>
    </sheetView>
  </sheetViews>
  <sheetFormatPr defaultRowHeight="15" x14ac:dyDescent="0.25"/>
  <cols>
    <col min="1" max="1" width="9.140625" style="69"/>
    <col min="2" max="2" width="9.140625" style="69" customWidth="1"/>
    <col min="3" max="5" width="40.7109375" style="69" customWidth="1"/>
    <col min="6" max="16384" width="9.140625" style="69"/>
  </cols>
  <sheetData>
    <row r="2" spans="2:5" ht="30" customHeight="1" x14ac:dyDescent="0.25">
      <c r="B2" s="216" t="s">
        <v>114</v>
      </c>
      <c r="C2" s="217"/>
      <c r="D2" s="217"/>
      <c r="E2" s="217"/>
    </row>
    <row r="4" spans="2:5" ht="60" x14ac:dyDescent="0.25">
      <c r="B4" s="70" t="s">
        <v>70</v>
      </c>
      <c r="C4" s="70" t="s">
        <v>140</v>
      </c>
      <c r="D4" s="70" t="s">
        <v>115</v>
      </c>
      <c r="E4" s="70" t="s">
        <v>116</v>
      </c>
    </row>
    <row r="5" spans="2:5" ht="30" x14ac:dyDescent="0.25">
      <c r="B5" s="70" t="s">
        <v>69</v>
      </c>
      <c r="C5" s="70" t="s">
        <v>117</v>
      </c>
      <c r="D5" s="71"/>
      <c r="E5" s="71"/>
    </row>
    <row r="6" spans="2:5" ht="45" x14ac:dyDescent="0.25">
      <c r="B6" s="70" t="s">
        <v>75</v>
      </c>
      <c r="C6" s="70" t="s">
        <v>118</v>
      </c>
      <c r="D6" s="71"/>
      <c r="E6" s="71"/>
    </row>
    <row r="7" spans="2:5" ht="60" x14ac:dyDescent="0.25">
      <c r="B7" s="70" t="s">
        <v>83</v>
      </c>
      <c r="C7" s="70" t="s">
        <v>119</v>
      </c>
      <c r="D7" s="71"/>
      <c r="E7" s="71"/>
    </row>
    <row r="8" spans="2:5" ht="75" x14ac:dyDescent="0.25">
      <c r="B8" s="70" t="s">
        <v>86</v>
      </c>
      <c r="C8" s="70" t="s">
        <v>120</v>
      </c>
      <c r="D8" s="71" t="s">
        <v>121</v>
      </c>
      <c r="E8" s="71"/>
    </row>
    <row r="9" spans="2:5" ht="30" x14ac:dyDescent="0.25">
      <c r="B9" s="70" t="s">
        <v>89</v>
      </c>
      <c r="C9" s="70" t="s">
        <v>122</v>
      </c>
      <c r="D9" s="71"/>
      <c r="E9" s="71"/>
    </row>
    <row r="10" spans="2:5" x14ac:dyDescent="0.25">
      <c r="B10" s="70" t="s">
        <v>92</v>
      </c>
      <c r="C10" s="70" t="s">
        <v>123</v>
      </c>
      <c r="D10" s="126"/>
      <c r="E10" s="71"/>
    </row>
    <row r="11" spans="2:5" ht="45" x14ac:dyDescent="0.25">
      <c r="B11" s="70" t="s">
        <v>124</v>
      </c>
      <c r="C11" s="70" t="s">
        <v>125</v>
      </c>
      <c r="D11" s="71" t="s">
        <v>126</v>
      </c>
      <c r="E11" s="72" t="s">
        <v>26</v>
      </c>
    </row>
    <row r="12" spans="2:5" ht="45" x14ac:dyDescent="0.25">
      <c r="B12" s="70" t="s">
        <v>127</v>
      </c>
      <c r="C12" s="70" t="s">
        <v>128</v>
      </c>
      <c r="D12" s="71" t="s">
        <v>129</v>
      </c>
      <c r="E12" s="72" t="s">
        <v>26</v>
      </c>
    </row>
  </sheetData>
  <sheetProtection password="FA9C" sheet="1" objects="1" scenarios="1" formatCells="0" formatColumns="0" formatRows="0"/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13</vt:i4>
      </vt:variant>
    </vt:vector>
  </HeadingPairs>
  <TitlesOfParts>
    <vt:vector size="17" baseType="lpstr">
      <vt:lpstr>Титульный</vt:lpstr>
      <vt:lpstr>СВОД</vt:lpstr>
      <vt:lpstr>Форма 8.1.</vt:lpstr>
      <vt:lpstr>Форма 8.3.</vt:lpstr>
      <vt:lpstr>Год_дпр</vt:lpstr>
      <vt:lpstr>Год_отчет</vt:lpstr>
      <vt:lpstr>Пsaidi</vt:lpstr>
      <vt:lpstr>Пsaifi</vt:lpstr>
      <vt:lpstr>перечень_ТСО</vt:lpstr>
      <vt:lpstr>Период</vt:lpstr>
      <vt:lpstr>Птп</vt:lpstr>
      <vt:lpstr>СТО</vt:lpstr>
      <vt:lpstr>Столбец13</vt:lpstr>
      <vt:lpstr>Столбец27</vt:lpstr>
      <vt:lpstr>Столбец8</vt:lpstr>
      <vt:lpstr>Столбец9</vt:lpstr>
      <vt:lpstr>ТСО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РЭК ТО, ХМАО-Югры, ЯНАО</dc:creator>
  <cp:lastModifiedBy>Тихонова Алина Сергеевна</cp:lastModifiedBy>
  <cp:lastPrinted>2026-03-25T06:30:54Z</cp:lastPrinted>
  <dcterms:created xsi:type="dcterms:W3CDTF">2019-12-13T06:05:05Z</dcterms:created>
  <dcterms:modified xsi:type="dcterms:W3CDTF">2026-03-25T09:23:13Z</dcterms:modified>
</cp:coreProperties>
</file>