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85" windowWidth="14805" windowHeight="663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договорах'!$A$1:$F$53</definedName>
    <definedName name="_xlnm.Print_Area" localSheetId="1">'Сведения о товарах РФ'!$A$1:$G$9</definedName>
  </definedNames>
  <calcPr calcId="145621"/>
</workbook>
</file>

<file path=xl/calcChain.xml><?xml version="1.0" encoding="utf-8"?>
<calcChain xmlns="http://schemas.openxmlformats.org/spreadsheetml/2006/main">
  <c r="F30" i="3" l="1"/>
  <c r="F31" i="3" s="1"/>
  <c r="E30" i="3"/>
  <c r="E31" i="3" l="1"/>
  <c r="E43" i="3" s="1"/>
  <c r="E48" i="3"/>
  <c r="F48" i="3" l="1"/>
  <c r="F46" i="3" l="1"/>
  <c r="F47" i="3"/>
  <c r="F45" i="3"/>
  <c r="E46" i="3"/>
  <c r="E47" i="3"/>
  <c r="E45" i="3"/>
  <c r="F44" i="3" l="1"/>
  <c r="E44" i="3"/>
  <c r="F49" i="3" l="1"/>
  <c r="E49" i="3"/>
  <c r="F43" i="3" l="1"/>
  <c r="E41" i="3" l="1"/>
  <c r="E40" i="3" s="1"/>
  <c r="F41" i="3"/>
  <c r="F40" i="3" s="1"/>
</calcChain>
</file>

<file path=xl/comments1.xml><?xml version="1.0" encoding="utf-8"?>
<comments xmlns="http://schemas.openxmlformats.org/spreadsheetml/2006/main">
  <authors>
    <author>Автор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<sst xmlns="http://schemas.openxmlformats.org/spreadsheetml/2006/main" count="96" uniqueCount="89">
  <si>
    <t>Н.А.Макогон</t>
  </si>
  <si>
    <t>Ведущий специалист договорного отдела</t>
  </si>
  <si>
    <t>финансово-экономического управления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</si>
  <si>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</si>
  <si>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</si>
  <si>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</si>
  <si>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</si>
  <si>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</si>
  <si>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</si>
  <si>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</si>
  <si>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</si>
  <si>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</si>
  <si>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</si>
  <si>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</si>
  <si>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</si>
  <si>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</si>
  <si>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</si>
  <si>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</si>
  <si>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</si>
  <si>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</si>
  <si>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</si>
  <si>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</si>
  <si>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</si>
  <si>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</si>
  <si>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</si>
  <si>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</si>
  <si>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</si>
  <si>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</si>
  <si>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</si>
  <si>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</si>
  <si>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</si>
  <si>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</si>
  <si>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</si>
  <si>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</si>
  <si>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</si>
  <si>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</si>
  <si>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</si>
  <si>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</si>
  <si>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</si>
  <si>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</si>
  <si>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</si>
  <si>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</si>
  <si>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</si>
  <si>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</si>
  <si>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</si>
  <si>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январе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</si>
  <si>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Страхование электросетевого имущества</t>
  </si>
  <si>
    <t>58601045152230000020000</t>
  </si>
  <si>
    <t>Поставка кабельно-проводниковой продукции и арматуры для монтажа кабеля для АО «ЮРЭСК»</t>
  </si>
  <si>
    <t>58601045152230000030000</t>
  </si>
  <si>
    <t>58601045152230000040000</t>
  </si>
  <si>
    <t>Оказание услуг по техническому обслуживанию и ремонту компьютерного и периферийного компьютерного оборудования АО «Югорская региональная электросетевая компания»</t>
  </si>
  <si>
    <t>58601045152230000050000</t>
  </si>
  <si>
    <t>Услуги по предоставлению рабочих мест для трудоустройства инвалидов, в том числе одного специального рабочего места для нужд исполнительного аппарата г. Ханты-Мансийска</t>
  </si>
  <si>
    <t>58601045152230000070000</t>
  </si>
  <si>
    <t>Добровольное медицинское страхование работников АО «ЮРЭСК»</t>
  </si>
  <si>
    <t>58601045152230000080000</t>
  </si>
  <si>
    <t>Поставка комплекта для поиска повреждений на ВЛ для АО «ЮРЭСК»</t>
  </si>
  <si>
    <t>58601045152230000090000</t>
  </si>
  <si>
    <t>Оказание услуг по сбору, транспортированию и размещению ТКО на объектах АО «ЮРЭСК»</t>
  </si>
  <si>
    <t>58601045152230000100000</t>
  </si>
  <si>
    <t>Оказание услуг по проведению ХАРГ, ФХА для нужд АО «ЮРЭСК»</t>
  </si>
  <si>
    <t>58601045152230000110000</t>
  </si>
  <si>
    <t>Оказание услуг по добровольному комплексному страхованию автотранспортных средств (КАСКО) АО «ЮРЭСК»</t>
  </si>
  <si>
    <t>58601045152230000010000</t>
  </si>
  <si>
    <t>Выполнение работ по периодическому техническому обслуживанию дизель-генераторных установок аварийного использования в п. Кышик, п. Нялино: ЭД360-Т400-1РК Прицеп 849020 (VIN X89849040LOFA0171) инв.№ ЮР-009001, ЭД360-Т400-1РК Прицеп 849020 (VIN X89849040LOFA0170) инв. № ЮР-009021 для АО «ЮРЭСК»</t>
  </si>
  <si>
    <t>58601045152230000120000</t>
  </si>
  <si>
    <t>Оказание услуг по техническому обслуживанию и ремонту автотранспорта Няганьского филиала АО «ЮРЭСК»</t>
  </si>
  <si>
    <t>58601045152230000130000</t>
  </si>
  <si>
    <t>Расходные материалы для нужд АО «ЮРЭСК»</t>
  </si>
  <si>
    <t>58601045152230000140000</t>
  </si>
  <si>
    <t>Поставка товаров для здания Болчаровского участка электросетей для АО "ЮРЭСК"</t>
  </si>
  <si>
    <t>58601045152230000150000</t>
  </si>
  <si>
    <t>Оказание услуг по теплоснабжению для нужд производственной базы АО «ЮРЭСК» в г. Ханты-Мансийск</t>
  </si>
  <si>
    <t>58601045152230000160000</t>
  </si>
  <si>
    <t>Проектно-изыскательские работы для АО «ЮРЭСК»</t>
  </si>
  <si>
    <t>58601045152230000170000</t>
  </si>
  <si>
    <t>Оказание услуг по теплоснабжению объектов АО «ЮРЭСК» в пгт. Березово</t>
  </si>
  <si>
    <t>58601045152230000180000</t>
  </si>
  <si>
    <t>Выполнение работ аварийно-восстановительного и непланового (неотложного) характера на электросетевых объектах 0,4-10 кВ Централизованной зоны электроснабжения в Кондинском районе, Белоярском районе, Советском районе, г. Югорск и г. Нягань для АО «ЮРЭСК»</t>
  </si>
  <si>
    <t>58601045152230000190000</t>
  </si>
  <si>
    <t>27.90</t>
  </si>
  <si>
    <t>Оборудование электрическое прочее</t>
  </si>
  <si>
    <t>31.01.11</t>
  </si>
  <si>
    <t>Мебель металлическая для офисов</t>
  </si>
  <si>
    <t>58601045152220002150000</t>
  </si>
  <si>
    <t>58601045152220001770000
58601045152220001820000</t>
  </si>
  <si>
    <t>27.32</t>
  </si>
  <si>
    <t>Провода и кабели электронные и электрические 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</si>
</sst>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4" fontId="0" fillId="0" borderId="1" xfId="0" applyNumberFormat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304800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3"/>
  <sheetViews>
    <sheetView tabSelected="1" zoomScale="80" zoomScaleNormal="80" workbookViewId="0">
      <selection activeCell="I43" sqref="I43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48" t="s">
        <v>45</v>
      </c>
      <c r="B1" s="48"/>
      <c r="C1" s="48"/>
      <c r="D1" s="48"/>
      <c r="E1" s="48"/>
      <c r="F1" s="48"/>
    </row>
    <row r="3" spans="1:6" ht="33" customHeight="1" x14ac:dyDescent="0.25">
      <c r="A3" s="49" t="s">
        <v>3</v>
      </c>
      <c r="B3" s="49"/>
      <c r="C3" s="49"/>
      <c r="D3" s="49"/>
      <c r="E3" s="49"/>
      <c r="F3" s="49"/>
    </row>
    <row r="5" spans="1:6" ht="100.5" customHeight="1" x14ac:dyDescent="0.25">
      <c r="A5" s="2" t="s">
        <v>5</v>
      </c>
      <c r="B5" s="2" t="s">
        <v>4</v>
      </c>
      <c r="C5" s="2" t="s">
        <v>6</v>
      </c>
      <c r="D5" s="2" t="s">
        <v>7</v>
      </c>
      <c r="E5" s="2" t="s">
        <v>8</v>
      </c>
      <c r="F5" s="2" t="s">
        <v>17</v>
      </c>
    </row>
    <row r="6" spans="1:6" ht="30" x14ac:dyDescent="0.25">
      <c r="A6" s="16">
        <v>1</v>
      </c>
      <c r="B6" s="17" t="s">
        <v>46</v>
      </c>
      <c r="C6" s="18">
        <v>121</v>
      </c>
      <c r="D6" s="19" t="s">
        <v>47</v>
      </c>
      <c r="E6" s="23">
        <v>44935</v>
      </c>
      <c r="F6" s="20">
        <v>13670685</v>
      </c>
    </row>
    <row r="7" spans="1:6" ht="45" x14ac:dyDescent="0.25">
      <c r="A7" s="16">
        <v>2</v>
      </c>
      <c r="B7" s="17" t="s">
        <v>48</v>
      </c>
      <c r="C7" s="18">
        <v>130</v>
      </c>
      <c r="D7" s="19" t="s">
        <v>49</v>
      </c>
      <c r="E7" s="23">
        <v>44935</v>
      </c>
      <c r="F7" s="20">
        <v>1596600</v>
      </c>
    </row>
    <row r="8" spans="1:6" ht="45" x14ac:dyDescent="0.25">
      <c r="A8" s="16">
        <v>3</v>
      </c>
      <c r="B8" s="17" t="s">
        <v>48</v>
      </c>
      <c r="C8" s="16">
        <v>130</v>
      </c>
      <c r="D8" s="19" t="s">
        <v>50</v>
      </c>
      <c r="E8" s="23">
        <v>44935</v>
      </c>
      <c r="F8" s="20">
        <v>895432.8</v>
      </c>
    </row>
    <row r="9" spans="1:6" ht="90" x14ac:dyDescent="0.25">
      <c r="A9" s="16">
        <v>4</v>
      </c>
      <c r="B9" s="17" t="s">
        <v>51</v>
      </c>
      <c r="C9" s="18">
        <v>130</v>
      </c>
      <c r="D9" s="19" t="s">
        <v>52</v>
      </c>
      <c r="E9" s="23">
        <v>44935</v>
      </c>
      <c r="F9" s="20">
        <v>2990000</v>
      </c>
    </row>
    <row r="10" spans="1:6" ht="90" x14ac:dyDescent="0.25">
      <c r="A10" s="16">
        <v>5</v>
      </c>
      <c r="B10" s="17" t="s">
        <v>53</v>
      </c>
      <c r="C10" s="18">
        <v>220</v>
      </c>
      <c r="D10" s="19" t="s">
        <v>54</v>
      </c>
      <c r="E10" s="23">
        <v>44935</v>
      </c>
      <c r="F10" s="20">
        <v>2791982.47</v>
      </c>
    </row>
    <row r="11" spans="1:6" ht="30" x14ac:dyDescent="0.25">
      <c r="A11" s="16">
        <v>6</v>
      </c>
      <c r="B11" s="17" t="s">
        <v>55</v>
      </c>
      <c r="C11" s="18">
        <v>121</v>
      </c>
      <c r="D11" s="19" t="s">
        <v>56</v>
      </c>
      <c r="E11" s="23">
        <v>44935</v>
      </c>
      <c r="F11" s="20">
        <v>1750000</v>
      </c>
    </row>
    <row r="12" spans="1:6" ht="30" x14ac:dyDescent="0.25">
      <c r="A12" s="16">
        <v>7</v>
      </c>
      <c r="B12" s="17" t="s">
        <v>57</v>
      </c>
      <c r="C12" s="18">
        <v>121</v>
      </c>
      <c r="D12" s="19" t="s">
        <v>58</v>
      </c>
      <c r="E12" s="23">
        <v>44939</v>
      </c>
      <c r="F12" s="20">
        <v>3615150</v>
      </c>
    </row>
    <row r="13" spans="1:6" ht="45" x14ac:dyDescent="0.25">
      <c r="A13" s="16">
        <v>8</v>
      </c>
      <c r="B13" s="17" t="s">
        <v>59</v>
      </c>
      <c r="C13" s="18">
        <v>220</v>
      </c>
      <c r="D13" s="19" t="s">
        <v>60</v>
      </c>
      <c r="E13" s="23">
        <v>44939</v>
      </c>
      <c r="F13" s="20">
        <v>335587.1</v>
      </c>
    </row>
    <row r="14" spans="1:6" ht="30" x14ac:dyDescent="0.25">
      <c r="A14" s="16">
        <v>9</v>
      </c>
      <c r="B14" s="17" t="s">
        <v>61</v>
      </c>
      <c r="C14" s="18">
        <v>121</v>
      </c>
      <c r="D14" s="19" t="s">
        <v>62</v>
      </c>
      <c r="E14" s="23">
        <v>44942</v>
      </c>
      <c r="F14" s="20">
        <v>611103.96</v>
      </c>
    </row>
    <row r="15" spans="1:6" ht="60" x14ac:dyDescent="0.25">
      <c r="A15" s="16">
        <v>10</v>
      </c>
      <c r="B15" s="17" t="s">
        <v>63</v>
      </c>
      <c r="C15" s="18">
        <v>121</v>
      </c>
      <c r="D15" s="19" t="s">
        <v>64</v>
      </c>
      <c r="E15" s="23">
        <v>44935</v>
      </c>
      <c r="F15" s="20">
        <v>1513642.7</v>
      </c>
    </row>
    <row r="16" spans="1:6" ht="150" x14ac:dyDescent="0.25">
      <c r="A16" s="16">
        <v>11</v>
      </c>
      <c r="B16" s="17" t="s">
        <v>65</v>
      </c>
      <c r="C16" s="18">
        <v>122</v>
      </c>
      <c r="D16" s="19" t="s">
        <v>66</v>
      </c>
      <c r="E16" s="23">
        <v>44950</v>
      </c>
      <c r="F16" s="20">
        <v>1250001.1200000001</v>
      </c>
    </row>
    <row r="17" spans="1:6" ht="60" x14ac:dyDescent="0.25">
      <c r="A17" s="16">
        <v>12</v>
      </c>
      <c r="B17" s="17" t="s">
        <v>67</v>
      </c>
      <c r="C17" s="18">
        <v>130</v>
      </c>
      <c r="D17" s="19" t="s">
        <v>68</v>
      </c>
      <c r="E17" s="23">
        <v>44950</v>
      </c>
      <c r="F17" s="20">
        <v>3706500</v>
      </c>
    </row>
    <row r="18" spans="1:6" ht="30" x14ac:dyDescent="0.25">
      <c r="A18" s="16">
        <v>13</v>
      </c>
      <c r="B18" s="17" t="s">
        <v>69</v>
      </c>
      <c r="C18" s="18">
        <v>130</v>
      </c>
      <c r="D18" s="19" t="s">
        <v>70</v>
      </c>
      <c r="E18" s="23">
        <v>44951</v>
      </c>
      <c r="F18" s="20">
        <v>262084.5</v>
      </c>
    </row>
    <row r="19" spans="1:6" ht="45" x14ac:dyDescent="0.25">
      <c r="A19" s="16">
        <v>14</v>
      </c>
      <c r="B19" s="17" t="s">
        <v>71</v>
      </c>
      <c r="C19" s="18">
        <v>130</v>
      </c>
      <c r="D19" s="19" t="s">
        <v>72</v>
      </c>
      <c r="E19" s="23">
        <v>44951</v>
      </c>
      <c r="F19" s="20">
        <v>483852</v>
      </c>
    </row>
    <row r="20" spans="1:6" ht="45" x14ac:dyDescent="0.25">
      <c r="A20" s="16">
        <v>15</v>
      </c>
      <c r="B20" s="17" t="s">
        <v>73</v>
      </c>
      <c r="C20" s="18">
        <v>220</v>
      </c>
      <c r="D20" s="19" t="s">
        <v>74</v>
      </c>
      <c r="E20" s="23">
        <v>44946</v>
      </c>
      <c r="F20" s="20">
        <v>700000</v>
      </c>
    </row>
    <row r="21" spans="1:6" ht="30" x14ac:dyDescent="0.25">
      <c r="A21" s="16">
        <v>16</v>
      </c>
      <c r="B21" s="17" t="s">
        <v>75</v>
      </c>
      <c r="C21" s="18">
        <v>130</v>
      </c>
      <c r="D21" s="19" t="s">
        <v>76</v>
      </c>
      <c r="E21" s="23">
        <v>44956</v>
      </c>
      <c r="F21" s="20">
        <v>29238684</v>
      </c>
    </row>
    <row r="22" spans="1:6" ht="30" x14ac:dyDescent="0.25">
      <c r="A22" s="16">
        <v>17</v>
      </c>
      <c r="B22" s="17" t="s">
        <v>77</v>
      </c>
      <c r="C22" s="18">
        <v>220</v>
      </c>
      <c r="D22" s="19" t="s">
        <v>78</v>
      </c>
      <c r="E22" s="23">
        <v>44953</v>
      </c>
      <c r="F22" s="20">
        <v>852582.75</v>
      </c>
    </row>
    <row r="23" spans="1:6" ht="135" x14ac:dyDescent="0.25">
      <c r="A23" s="16">
        <v>18</v>
      </c>
      <c r="B23" s="17" t="s">
        <v>79</v>
      </c>
      <c r="C23" s="18">
        <v>121</v>
      </c>
      <c r="D23" s="19" t="s">
        <v>80</v>
      </c>
      <c r="E23" s="23">
        <v>44956</v>
      </c>
      <c r="F23" s="20">
        <v>18000000</v>
      </c>
    </row>
    <row r="25" spans="1:6" ht="30.75" customHeight="1" x14ac:dyDescent="0.25">
      <c r="A25" s="49" t="s">
        <v>9</v>
      </c>
      <c r="B25" s="49"/>
      <c r="C25" s="49"/>
      <c r="D25" s="49"/>
      <c r="E25" s="49"/>
      <c r="F25" s="49"/>
    </row>
    <row r="27" spans="1:6" ht="75" x14ac:dyDescent="0.25">
      <c r="A27" s="2" t="s">
        <v>5</v>
      </c>
      <c r="B27" s="50" t="s">
        <v>10</v>
      </c>
      <c r="C27" s="50"/>
      <c r="D27" s="50"/>
      <c r="E27" s="2" t="s">
        <v>11</v>
      </c>
      <c r="F27" s="2" t="s">
        <v>19</v>
      </c>
    </row>
    <row r="28" spans="1:6" ht="30" customHeight="1" x14ac:dyDescent="0.25">
      <c r="A28" s="2">
        <v>19</v>
      </c>
      <c r="B28" s="51" t="s">
        <v>18</v>
      </c>
      <c r="C28" s="51"/>
      <c r="D28" s="51"/>
      <c r="E28" s="5">
        <v>0</v>
      </c>
      <c r="F28" s="4">
        <v>0</v>
      </c>
    </row>
    <row r="29" spans="1:6" ht="45" customHeight="1" x14ac:dyDescent="0.25">
      <c r="A29" s="2">
        <v>20</v>
      </c>
      <c r="B29" s="51" t="s">
        <v>20</v>
      </c>
      <c r="C29" s="51"/>
      <c r="D29" s="51"/>
      <c r="E29" s="14">
        <v>2</v>
      </c>
      <c r="F29" s="15">
        <v>176803420.06</v>
      </c>
    </row>
    <row r="30" spans="1:6" ht="30" hidden="1" customHeight="1" outlineLevel="1" x14ac:dyDescent="0.25">
      <c r="A30" s="9" t="s">
        <v>34</v>
      </c>
      <c r="B30" s="53" t="s">
        <v>35</v>
      </c>
      <c r="C30" s="53"/>
      <c r="D30" s="53"/>
      <c r="E30" s="14">
        <f>COUNTIF(C6:C23,220)</f>
        <v>4</v>
      </c>
      <c r="F30" s="15">
        <f>SUMIF(C6:C23,220,F6:F23)</f>
        <v>4680152.32</v>
      </c>
    </row>
    <row r="31" spans="1:6" ht="30" hidden="1" customHeight="1" outlineLevel="1" x14ac:dyDescent="0.25">
      <c r="A31" s="13" t="s">
        <v>36</v>
      </c>
      <c r="B31" s="52" t="s">
        <v>20</v>
      </c>
      <c r="C31" s="52"/>
      <c r="D31" s="52"/>
      <c r="E31" s="33">
        <f>E29+E30</f>
        <v>6</v>
      </c>
      <c r="F31" s="34">
        <f>F30+F29</f>
        <v>181483572.38</v>
      </c>
    </row>
    <row r="32" spans="1:6" ht="48.75" customHeight="1" collapsed="1" x14ac:dyDescent="0.25">
      <c r="A32" s="2">
        <v>21</v>
      </c>
      <c r="B32" s="51" t="s">
        <v>21</v>
      </c>
      <c r="C32" s="51"/>
      <c r="D32" s="51"/>
      <c r="E32" s="14"/>
      <c r="F32" s="15"/>
    </row>
    <row r="33" spans="1:6" ht="75" customHeight="1" x14ac:dyDescent="0.25">
      <c r="A33" s="25">
        <v>22</v>
      </c>
      <c r="B33" s="51" t="s">
        <v>37</v>
      </c>
      <c r="C33" s="51"/>
      <c r="D33" s="51"/>
      <c r="E33" s="14">
        <v>0</v>
      </c>
      <c r="F33" s="15">
        <v>0</v>
      </c>
    </row>
    <row r="34" spans="1:6" ht="60" customHeight="1" x14ac:dyDescent="0.25">
      <c r="A34" s="32">
        <v>23</v>
      </c>
      <c r="B34" s="51" t="s">
        <v>38</v>
      </c>
      <c r="C34" s="51"/>
      <c r="D34" s="51"/>
      <c r="E34" s="14">
        <v>0</v>
      </c>
      <c r="F34" s="15">
        <v>0</v>
      </c>
    </row>
    <row r="35" spans="1:6" ht="92.25" customHeight="1" x14ac:dyDescent="0.25">
      <c r="A35" s="32">
        <v>24</v>
      </c>
      <c r="B35" s="51" t="s">
        <v>39</v>
      </c>
      <c r="C35" s="51"/>
      <c r="D35" s="51"/>
      <c r="E35" s="14">
        <v>0</v>
      </c>
      <c r="F35" s="15">
        <v>0</v>
      </c>
    </row>
    <row r="37" spans="1:6" x14ac:dyDescent="0.25">
      <c r="A37" s="49" t="s">
        <v>33</v>
      </c>
      <c r="B37" s="49"/>
      <c r="C37" s="49"/>
      <c r="D37" s="49"/>
      <c r="E37" s="49"/>
      <c r="F37" s="49"/>
    </row>
    <row r="39" spans="1:6" ht="60" x14ac:dyDescent="0.25">
      <c r="A39" s="42" t="s">
        <v>12</v>
      </c>
      <c r="B39" s="43"/>
      <c r="C39" s="43"/>
      <c r="D39" s="44"/>
      <c r="E39" s="2" t="s">
        <v>12</v>
      </c>
      <c r="F39" s="2" t="s">
        <v>22</v>
      </c>
    </row>
    <row r="40" spans="1:6" x14ac:dyDescent="0.25">
      <c r="A40" s="45" t="s">
        <v>23</v>
      </c>
      <c r="B40" s="46"/>
      <c r="C40" s="46"/>
      <c r="D40" s="47"/>
      <c r="E40" s="21">
        <f>SUM(E41:E48)</f>
        <v>45</v>
      </c>
      <c r="F40" s="22">
        <f>SUM(F41:F48)</f>
        <v>265424644.15999997</v>
      </c>
    </row>
    <row r="41" spans="1:6" ht="30" customHeight="1" x14ac:dyDescent="0.25">
      <c r="A41" s="36" t="s">
        <v>13</v>
      </c>
      <c r="B41" s="37"/>
      <c r="C41" s="37"/>
      <c r="D41" s="38"/>
      <c r="E41" s="14">
        <f>E28</f>
        <v>0</v>
      </c>
      <c r="F41" s="15">
        <f>F28</f>
        <v>0</v>
      </c>
    </row>
    <row r="42" spans="1:6" ht="30" customHeight="1" x14ac:dyDescent="0.25">
      <c r="A42" s="36" t="s">
        <v>14</v>
      </c>
      <c r="B42" s="37"/>
      <c r="C42" s="37"/>
      <c r="D42" s="38"/>
      <c r="E42" s="14">
        <v>25</v>
      </c>
      <c r="F42" s="15">
        <v>4357335.7</v>
      </c>
    </row>
    <row r="43" spans="1:6" ht="30" customHeight="1" x14ac:dyDescent="0.25">
      <c r="A43" s="36" t="s">
        <v>15</v>
      </c>
      <c r="B43" s="37"/>
      <c r="C43" s="37"/>
      <c r="D43" s="38"/>
      <c r="E43" s="14">
        <f>E31</f>
        <v>6</v>
      </c>
      <c r="F43" s="15">
        <f>F31</f>
        <v>181483572.38</v>
      </c>
    </row>
    <row r="44" spans="1:6" ht="75" customHeight="1" x14ac:dyDescent="0.25">
      <c r="A44" s="36" t="s">
        <v>40</v>
      </c>
      <c r="B44" s="37"/>
      <c r="C44" s="37"/>
      <c r="D44" s="38"/>
      <c r="E44" s="14">
        <f>SUM(E45:E47)</f>
        <v>0</v>
      </c>
      <c r="F44" s="15">
        <f>SUM(F45:F47)</f>
        <v>0</v>
      </c>
    </row>
    <row r="45" spans="1:6" ht="75" customHeight="1" x14ac:dyDescent="0.25">
      <c r="A45" s="39" t="s">
        <v>41</v>
      </c>
      <c r="B45" s="40"/>
      <c r="C45" s="40"/>
      <c r="D45" s="41"/>
      <c r="E45" s="14">
        <f>E33</f>
        <v>0</v>
      </c>
      <c r="F45" s="15">
        <f>F33</f>
        <v>0</v>
      </c>
    </row>
    <row r="46" spans="1:6" ht="64.5" customHeight="1" x14ac:dyDescent="0.25">
      <c r="A46" s="39" t="s">
        <v>42</v>
      </c>
      <c r="B46" s="40"/>
      <c r="C46" s="40"/>
      <c r="D46" s="41"/>
      <c r="E46" s="14">
        <f t="shared" ref="E46:F47" si="0">E34</f>
        <v>0</v>
      </c>
      <c r="F46" s="15">
        <f t="shared" si="0"/>
        <v>0</v>
      </c>
    </row>
    <row r="47" spans="1:6" ht="92.25" customHeight="1" x14ac:dyDescent="0.25">
      <c r="A47" s="39" t="s">
        <v>43</v>
      </c>
      <c r="B47" s="40"/>
      <c r="C47" s="40"/>
      <c r="D47" s="41"/>
      <c r="E47" s="14">
        <f t="shared" si="0"/>
        <v>0</v>
      </c>
      <c r="F47" s="15">
        <f t="shared" si="0"/>
        <v>0</v>
      </c>
    </row>
    <row r="48" spans="1:6" ht="45" customHeight="1" x14ac:dyDescent="0.25">
      <c r="A48" s="36" t="s">
        <v>24</v>
      </c>
      <c r="B48" s="37"/>
      <c r="C48" s="37"/>
      <c r="D48" s="38"/>
      <c r="E48" s="14">
        <f>COUNTIF(C6:C23,120)+COUNTIF(C6:C23,130)+COUNTIF(C6:C23,131)+COUNTIF(C6:C23,121)+COUNTIF(C6:C23,132)+COUNTIF(C6:C23,122)</f>
        <v>14</v>
      </c>
      <c r="F48" s="15">
        <f>SUMIF(C6:C23,120,F6:F23)+SUMIF(C6:C23,130,F6:F23)+SUMIF(C6:C23,131,F6:F23)+SUMIF(C6:C23,121,F6:F23)+SUMIF(C6:C23,132,F6:F23)+SUMIF(C6:C23,122,F6:F23)</f>
        <v>79583736.079999998</v>
      </c>
    </row>
    <row r="49" spans="1:6" ht="58.5" customHeight="1" x14ac:dyDescent="0.25">
      <c r="A49" s="39" t="s">
        <v>16</v>
      </c>
      <c r="B49" s="40"/>
      <c r="C49" s="40"/>
      <c r="D49" s="41"/>
      <c r="E49" s="14">
        <f>COUNTIF(C6:C23,131)+COUNTIF(C6:C23,121)+COUNTIF(C6:C23,132)+COUNTIF(C6:C23,122)</f>
        <v>7</v>
      </c>
      <c r="F49" s="15">
        <f>SUMIF(C6:C23,131,F6:F23)+SUMIF(C6:C23,121,F6:F23)+SUMIF(C6:C23,132,F6:F23)+SUMIF(C6:C23,122,F6:F23)</f>
        <v>40410582.779999994</v>
      </c>
    </row>
    <row r="52" spans="1:6" x14ac:dyDescent="0.25">
      <c r="A52" s="35" t="s">
        <v>1</v>
      </c>
      <c r="B52" s="35"/>
      <c r="C52" s="1"/>
    </row>
    <row r="53" spans="1:6" x14ac:dyDescent="0.25">
      <c r="A53" s="35" t="s">
        <v>2</v>
      </c>
      <c r="B53" s="35"/>
      <c r="C53" s="6" t="s">
        <v>0</v>
      </c>
    </row>
  </sheetData>
  <mergeCells count="26">
    <mergeCell ref="A1:F1"/>
    <mergeCell ref="A37:F37"/>
    <mergeCell ref="A3:F3"/>
    <mergeCell ref="A25:F25"/>
    <mergeCell ref="B27:D27"/>
    <mergeCell ref="B35:D35"/>
    <mergeCell ref="B28:D28"/>
    <mergeCell ref="B29:D29"/>
    <mergeCell ref="B32:D32"/>
    <mergeCell ref="B31:D31"/>
    <mergeCell ref="B30:D30"/>
    <mergeCell ref="B33:D33"/>
    <mergeCell ref="B34:D34"/>
    <mergeCell ref="A52:B52"/>
    <mergeCell ref="A53:B53"/>
    <mergeCell ref="A48:D48"/>
    <mergeCell ref="A49:D49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BreakPreview" zoomScaleNormal="100" zoomScaleSheetLayoutView="100" workbookViewId="0">
      <pane ySplit="2" topLeftCell="A3" activePane="bottomLeft" state="frozen"/>
      <selection pane="bottomLeft" activeCell="D8" sqref="D8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4" t="s">
        <v>25</v>
      </c>
      <c r="B1" s="54"/>
      <c r="C1" s="54"/>
      <c r="D1" s="54"/>
      <c r="E1" s="54"/>
      <c r="F1" s="54"/>
      <c r="G1" s="54"/>
    </row>
    <row r="2" spans="1:7" ht="195" x14ac:dyDescent="0.25">
      <c r="A2" s="3" t="s">
        <v>29</v>
      </c>
      <c r="B2" s="8" t="s">
        <v>26</v>
      </c>
      <c r="C2" s="3" t="s">
        <v>27</v>
      </c>
      <c r="D2" s="3" t="s">
        <v>32</v>
      </c>
      <c r="E2" s="8" t="s">
        <v>28</v>
      </c>
      <c r="F2" s="3" t="s">
        <v>30</v>
      </c>
      <c r="G2" s="3" t="s">
        <v>31</v>
      </c>
    </row>
    <row r="3" spans="1:7" ht="105" x14ac:dyDescent="0.25">
      <c r="A3" s="16">
        <v>94</v>
      </c>
      <c r="B3" s="19" t="s">
        <v>87</v>
      </c>
      <c r="C3" s="16" t="s">
        <v>88</v>
      </c>
      <c r="D3" s="16">
        <v>80</v>
      </c>
      <c r="E3" s="19" t="s">
        <v>44</v>
      </c>
      <c r="F3" s="31">
        <v>5400</v>
      </c>
      <c r="G3" s="31">
        <v>5400</v>
      </c>
    </row>
    <row r="4" spans="1:7" ht="30" x14ac:dyDescent="0.25">
      <c r="A4" s="16">
        <v>99</v>
      </c>
      <c r="B4" s="19" t="s">
        <v>81</v>
      </c>
      <c r="C4" s="16" t="s">
        <v>82</v>
      </c>
      <c r="D4" s="16">
        <v>87</v>
      </c>
      <c r="E4" s="19" t="s">
        <v>86</v>
      </c>
      <c r="F4" s="31">
        <v>23948878.52</v>
      </c>
      <c r="G4" s="31">
        <v>23948878.52</v>
      </c>
    </row>
    <row r="5" spans="1:7" x14ac:dyDescent="0.25">
      <c r="A5" s="16">
        <v>226</v>
      </c>
      <c r="B5" s="8" t="s">
        <v>83</v>
      </c>
      <c r="C5" s="32" t="s">
        <v>84</v>
      </c>
      <c r="D5" s="32">
        <v>75</v>
      </c>
      <c r="E5" s="8" t="s">
        <v>85</v>
      </c>
      <c r="F5" s="12">
        <v>770944.44</v>
      </c>
      <c r="G5" s="12">
        <v>770944.44</v>
      </c>
    </row>
    <row r="6" spans="1:7" x14ac:dyDescent="0.25">
      <c r="A6" s="26"/>
      <c r="B6" s="27"/>
      <c r="C6" s="28"/>
      <c r="D6" s="28"/>
      <c r="E6" s="27"/>
      <c r="F6" s="29"/>
      <c r="G6" s="29"/>
    </row>
    <row r="8" spans="1:7" x14ac:dyDescent="0.25">
      <c r="A8" s="7" t="s">
        <v>1</v>
      </c>
      <c r="B8" s="11"/>
      <c r="C8" s="1"/>
    </row>
    <row r="9" spans="1:7" x14ac:dyDescent="0.25">
      <c r="A9" s="7" t="s">
        <v>2</v>
      </c>
      <c r="B9" s="11"/>
      <c r="D9" s="6" t="s">
        <v>0</v>
      </c>
      <c r="F9" s="24"/>
    </row>
    <row r="11" spans="1:7" x14ac:dyDescent="0.25">
      <c r="F11" s="24"/>
      <c r="G11" s="24"/>
    </row>
    <row r="19" spans="5:5" x14ac:dyDescent="0.25">
      <c r="E19" s="3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2023-02-01T03:54:31Z</dcterms:modified>
</cp:coreProperties>
</file>