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85" windowWidth="14805" windowHeight="633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договорах'!$A$1:$F$44</definedName>
    <definedName name="_xlnm.Print_Area" localSheetId="1">'Сведения о товарах РФ'!$A$1:$G$22</definedName>
  </definedNames>
  <calcPr calcId="145621"/>
</workbook>
</file>

<file path=xl/calcChain.xml><?xml version="1.0" encoding="utf-8"?>
<calcChain xmlns="http://schemas.openxmlformats.org/spreadsheetml/2006/main">
  <c r="E33" i="3" l="1"/>
  <c r="F33" i="3" l="1"/>
  <c r="E21" i="3" l="1"/>
  <c r="F21" i="3" l="1"/>
  <c r="F22" i="3" s="1"/>
  <c r="E22" i="3" l="1"/>
  <c r="E34" i="3" s="1"/>
  <c r="E39" i="3"/>
  <c r="F39" i="3" l="1"/>
  <c r="F37" i="3" l="1"/>
  <c r="F38" i="3"/>
  <c r="F36" i="3"/>
  <c r="E37" i="3"/>
  <c r="E38" i="3"/>
  <c r="E36" i="3"/>
  <c r="F35" i="3" l="1"/>
  <c r="E35" i="3"/>
  <c r="F40" i="3" l="1"/>
  <c r="E40" i="3"/>
  <c r="F34" i="3" l="1"/>
  <c r="E32" i="3" l="1"/>
  <c r="E31" i="3" s="1"/>
  <c r="F32" i="3"/>
  <c r="F31" i="3" s="1"/>
</calcChain>
</file>

<file path=xl/comments1.xml><?xml version="1.0" encoding="utf-8"?>
<comments xmlns="http://schemas.openxmlformats.org/spreadsheetml/2006/main">
  <authors>
    <author>Автор</author>
  </authors>
  <commentLis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<sst xmlns="http://schemas.openxmlformats.org/spreadsheetml/2006/main" count="113" uniqueCount="100">
  <si>
    <t>Н.А.Макогон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</si>
  <si>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</si>
  <si>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</si>
  <si>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</si>
  <si>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</si>
  <si>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</si>
  <si>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</si>
  <si>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</si>
  <si>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</si>
  <si>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</si>
  <si>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</si>
  <si>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</si>
  <si>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</si>
  <si>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</si>
  <si>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</si>
  <si>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</si>
  <si>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</si>
  <si>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</si>
  <si>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</si>
  <si>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</si>
  <si>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</si>
  <si>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</si>
  <si>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</si>
  <si>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</si>
  <si>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</si>
  <si>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</si>
  <si>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</si>
  <si>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</si>
  <si>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</si>
  <si>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</si>
  <si>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</si>
  <si>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</si>
  <si>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</si>
  <si>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</si>
  <si>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</si>
  <si>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</si>
  <si>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</si>
  <si>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</si>
  <si>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r>
      <t xml:space="preserve">по результатам закупок, определенных Правительством Российской Федерации в соответствии с частью 16 статьи 4 Федерального закона, у субъектов малого и среднего предпринимательства путем проведения предусмотренных положением о закупке, утвержденным заказчиком в соответствии с Федеральным законом, торгов, иных способов закупки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</si>
  <si>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</si>
  <si>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</si>
  <si>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</si>
  <si>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управления по закупкам</t>
  </si>
  <si>
    <t>Ведущий специалист отдела конкурсных торгов</t>
  </si>
  <si>
    <t>58601045152230001190000</t>
  </si>
  <si>
    <t>58601045152230001200000</t>
  </si>
  <si>
    <t>58601045152230001220000</t>
  </si>
  <si>
    <t>27.32</t>
  </si>
  <si>
    <t>Провода и кабели электронные и электрические прочие</t>
  </si>
  <si>
    <t>27.40</t>
  </si>
  <si>
    <t>Оборудование электрическое осветительное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</si>
  <si>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августе 2023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</si>
  <si>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Подготовка и выпуск сюжетов информационного характера о деятельности АО «ЮРЭСК»</t>
  </si>
  <si>
    <t>58601045152230001390000</t>
  </si>
  <si>
    <t>Поставка кабельно-проводниковой продукции</t>
  </si>
  <si>
    <t>58601045152230001400000</t>
  </si>
  <si>
    <t>Поставка фурнитуры, прочих крепежных элементов</t>
  </si>
  <si>
    <t>58601045152230001410000</t>
  </si>
  <si>
    <t>Поставка канцелярских товаров</t>
  </si>
  <si>
    <t>58601045152230001420000</t>
  </si>
  <si>
    <t>Поставка табличек, плакатов, знаков</t>
  </si>
  <si>
    <t>58601045152230001430000</t>
  </si>
  <si>
    <t>Поставка средств электрической защиты</t>
  </si>
  <si>
    <t>58601045152230001440000</t>
  </si>
  <si>
    <t>Поставка ГСМ для автотранспорта Советского филиала АО «ЮРЭСК» на осенний период</t>
  </si>
  <si>
    <t>58601045152230001450000</t>
  </si>
  <si>
    <t>Аренда отдельного помещения - склада для нужд Кондинского филиалла АО "ЮРЭСК"</t>
  </si>
  <si>
    <t>58601045152230001460000</t>
  </si>
  <si>
    <t>Оказание услуг по поверке и калибровке измерительных приборов для нужд АО «ЮРЭСК»</t>
  </si>
  <si>
    <t>58601045152230001470000</t>
  </si>
  <si>
    <t>25.73.30</t>
  </si>
  <si>
    <t>Инструмент ручной прочий</t>
  </si>
  <si>
    <t>26.30.5</t>
  </si>
  <si>
    <t>Устройства охранной или пожарной сигнализации и аналогичная аппаратура</t>
  </si>
  <si>
    <t>Трансформаторы электрические</t>
  </si>
  <si>
    <t>Установки генераторные электрические и вращающиеся преобразователи</t>
  </si>
  <si>
    <t>Устройства для коммутации или защиты электрических цепей на напряжение более 1 кВ</t>
  </si>
  <si>
    <t>96.1</t>
  </si>
  <si>
    <t>27.40.39</t>
  </si>
  <si>
    <t>Светильники и осветительные устройства прочие, не включенные в другие группировки</t>
  </si>
  <si>
    <t>27.90</t>
  </si>
  <si>
    <t>Оборудование электрическое прочее</t>
  </si>
  <si>
    <t>27.90.31.110</t>
  </si>
  <si>
    <t>Машины и оборудование электрические для пайки мягким и твердым припоем и сварки</t>
  </si>
  <si>
    <t>28.13.14</t>
  </si>
  <si>
    <t>Насосы центробежные подачи жидкостей прочие; насосы прочие</t>
  </si>
  <si>
    <t>28.24.1</t>
  </si>
  <si>
    <t>Инструменты ручные электрические; инструменты ручные прочие с механизированным приводом</t>
  </si>
  <si>
    <t>автомобили легковые</t>
  </si>
  <si>
    <t>29.10.52.110</t>
  </si>
  <si>
    <t>Средства транспортные снегоходные</t>
  </si>
  <si>
    <t>29.10.59.320</t>
  </si>
  <si>
    <t>Снегоочистители</t>
  </si>
  <si>
    <t>Мебель деревянная для офисов</t>
  </si>
  <si>
    <t>58601045152230001080000</t>
  </si>
  <si>
    <t>58601045152230000610000</t>
  </si>
  <si>
    <t>58601045152230001040000</t>
  </si>
  <si>
    <t>58601045152230001110000</t>
  </si>
  <si>
    <t>58601045152230001160000
58601045152230000630000</t>
  </si>
  <si>
    <t>58601045152230000960000
58601045152230000970000
58601045152230001080000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</si>
</sst>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1" applyFont="1" applyAlignment="1" applyProtection="1">
      <alignment horizontal="left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114300</xdr:rowOff>
    </xdr:to>
    <xdr:sp macro="" textlink="">
      <xdr:nvSpPr>
        <xdr:cNvPr id="2049" name="AutoShape 1" descr="https://lk.zakupki.gov.ru/223/purchase/private/images/i_edit.png"/>
        <xdr:cNvSpPr>
          <a:spLocks noChangeAspect="1" noChangeArrowheads="1"/>
        </xdr:cNvSpPr>
      </xdr:nvSpPr>
      <xdr:spPr bwMode="auto">
        <a:xfrm>
          <a:off x="13306425" y="26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4"/>
  <sheetViews>
    <sheetView tabSelected="1" zoomScale="80" zoomScaleNormal="80" workbookViewId="0">
      <selection activeCell="N14" sqref="N14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41" customWidth="1"/>
    <col min="5" max="5" width="13.5703125" customWidth="1"/>
    <col min="6" max="6" width="20" customWidth="1"/>
    <col min="7" max="7" width="9.140625" customWidth="1"/>
  </cols>
  <sheetData>
    <row r="1" spans="1:6" ht="65.25" customHeight="1" x14ac:dyDescent="0.25">
      <c r="A1" s="46" t="s">
        <v>51</v>
      </c>
      <c r="B1" s="46"/>
      <c r="C1" s="46"/>
      <c r="D1" s="46"/>
      <c r="E1" s="46"/>
      <c r="F1" s="46"/>
    </row>
    <row r="3" spans="1:6" ht="33" customHeight="1" x14ac:dyDescent="0.25">
      <c r="A3" s="47" t="s">
        <v>1</v>
      </c>
      <c r="B3" s="47"/>
      <c r="C3" s="47"/>
      <c r="D3" s="47"/>
      <c r="E3" s="47"/>
      <c r="F3" s="47"/>
    </row>
    <row r="5" spans="1:6" ht="100.5" customHeight="1" x14ac:dyDescent="0.25">
      <c r="A5" s="2" t="s">
        <v>3</v>
      </c>
      <c r="B5" s="2" t="s">
        <v>2</v>
      </c>
      <c r="C5" s="2" t="s">
        <v>4</v>
      </c>
      <c r="D5" s="2" t="s">
        <v>5</v>
      </c>
      <c r="E5" s="2" t="s">
        <v>6</v>
      </c>
      <c r="F5" s="2" t="s">
        <v>15</v>
      </c>
    </row>
    <row r="6" spans="1:6" ht="45" x14ac:dyDescent="0.25">
      <c r="A6" s="15">
        <v>1</v>
      </c>
      <c r="B6" s="16" t="s">
        <v>52</v>
      </c>
      <c r="C6" s="17">
        <v>121</v>
      </c>
      <c r="D6" s="18" t="s">
        <v>53</v>
      </c>
      <c r="E6" s="22">
        <v>45149</v>
      </c>
      <c r="F6" s="19">
        <v>206000</v>
      </c>
    </row>
    <row r="7" spans="1:6" ht="30" x14ac:dyDescent="0.25">
      <c r="A7" s="15">
        <v>2</v>
      </c>
      <c r="B7" s="16" t="s">
        <v>54</v>
      </c>
      <c r="C7" s="17">
        <v>130</v>
      </c>
      <c r="D7" s="18" t="s">
        <v>55</v>
      </c>
      <c r="E7" s="22">
        <v>45149</v>
      </c>
      <c r="F7" s="19">
        <v>393780</v>
      </c>
    </row>
    <row r="8" spans="1:6" ht="30" x14ac:dyDescent="0.25">
      <c r="A8" s="15">
        <v>3</v>
      </c>
      <c r="B8" s="16" t="s">
        <v>56</v>
      </c>
      <c r="C8" s="17">
        <v>130</v>
      </c>
      <c r="D8" s="18" t="s">
        <v>57</v>
      </c>
      <c r="E8" s="22">
        <v>45149</v>
      </c>
      <c r="F8" s="19">
        <v>278076.59999999998</v>
      </c>
    </row>
    <row r="9" spans="1:6" x14ac:dyDescent="0.25">
      <c r="A9" s="15">
        <v>4</v>
      </c>
      <c r="B9" s="16" t="s">
        <v>58</v>
      </c>
      <c r="C9" s="17">
        <v>130</v>
      </c>
      <c r="D9" s="18" t="s">
        <v>59</v>
      </c>
      <c r="E9" s="22">
        <v>45152</v>
      </c>
      <c r="F9" s="19">
        <v>1655772.6</v>
      </c>
    </row>
    <row r="10" spans="1:6" x14ac:dyDescent="0.25">
      <c r="A10" s="15">
        <v>5</v>
      </c>
      <c r="B10" s="16" t="s">
        <v>60</v>
      </c>
      <c r="C10" s="17">
        <v>130</v>
      </c>
      <c r="D10" s="18" t="s">
        <v>61</v>
      </c>
      <c r="E10" s="22">
        <v>45153</v>
      </c>
      <c r="F10" s="19">
        <v>230000</v>
      </c>
    </row>
    <row r="11" spans="1:6" ht="30" x14ac:dyDescent="0.25">
      <c r="A11" s="15">
        <v>6</v>
      </c>
      <c r="B11" s="16" t="s">
        <v>62</v>
      </c>
      <c r="C11" s="17">
        <v>121</v>
      </c>
      <c r="D11" s="18" t="s">
        <v>63</v>
      </c>
      <c r="E11" s="22">
        <v>45156</v>
      </c>
      <c r="F11" s="19">
        <v>1370568</v>
      </c>
    </row>
    <row r="12" spans="1:6" ht="45" x14ac:dyDescent="0.25">
      <c r="A12" s="15">
        <v>7</v>
      </c>
      <c r="B12" s="16" t="s">
        <v>64</v>
      </c>
      <c r="C12" s="17">
        <v>131</v>
      </c>
      <c r="D12" s="18" t="s">
        <v>65</v>
      </c>
      <c r="E12" s="22">
        <v>45166</v>
      </c>
      <c r="F12" s="19">
        <v>2848227.6</v>
      </c>
    </row>
    <row r="13" spans="1:6" ht="45" x14ac:dyDescent="0.25">
      <c r="A13" s="15">
        <v>8</v>
      </c>
      <c r="B13" s="16" t="s">
        <v>66</v>
      </c>
      <c r="C13" s="17">
        <v>220</v>
      </c>
      <c r="D13" s="18" t="s">
        <v>67</v>
      </c>
      <c r="E13" s="22">
        <v>45168</v>
      </c>
      <c r="F13" s="19">
        <v>375100</v>
      </c>
    </row>
    <row r="14" spans="1:6" ht="45" x14ac:dyDescent="0.25">
      <c r="A14" s="15">
        <v>9</v>
      </c>
      <c r="B14" s="16" t="s">
        <v>68</v>
      </c>
      <c r="C14" s="17">
        <v>220</v>
      </c>
      <c r="D14" s="18" t="s">
        <v>69</v>
      </c>
      <c r="E14" s="22">
        <v>45169</v>
      </c>
      <c r="F14" s="19">
        <v>1000000</v>
      </c>
    </row>
    <row r="16" spans="1:6" ht="30.75" customHeight="1" x14ac:dyDescent="0.25">
      <c r="A16" s="47" t="s">
        <v>7</v>
      </c>
      <c r="B16" s="47"/>
      <c r="C16" s="47"/>
      <c r="D16" s="47"/>
      <c r="E16" s="47"/>
      <c r="F16" s="47"/>
    </row>
    <row r="18" spans="1:6" ht="75" x14ac:dyDescent="0.25">
      <c r="A18" s="2" t="s">
        <v>3</v>
      </c>
      <c r="B18" s="48" t="s">
        <v>8</v>
      </c>
      <c r="C18" s="48"/>
      <c r="D18" s="48"/>
      <c r="E18" s="2" t="s">
        <v>9</v>
      </c>
      <c r="F18" s="2" t="s">
        <v>17</v>
      </c>
    </row>
    <row r="19" spans="1:6" ht="30" customHeight="1" x14ac:dyDescent="0.25">
      <c r="A19" s="2">
        <v>10</v>
      </c>
      <c r="B19" s="49" t="s">
        <v>16</v>
      </c>
      <c r="C19" s="49"/>
      <c r="D19" s="49"/>
      <c r="E19" s="5">
        <v>0</v>
      </c>
      <c r="F19" s="4">
        <v>0</v>
      </c>
    </row>
    <row r="20" spans="1:6" ht="45" customHeight="1" x14ac:dyDescent="0.25">
      <c r="A20" s="2">
        <v>11</v>
      </c>
      <c r="B20" s="49" t="s">
        <v>18</v>
      </c>
      <c r="C20" s="49"/>
      <c r="D20" s="49"/>
      <c r="E20" s="13">
        <v>5</v>
      </c>
      <c r="F20" s="14">
        <v>168872354.13999999</v>
      </c>
    </row>
    <row r="21" spans="1:6" ht="30" hidden="1" customHeight="1" outlineLevel="1" x14ac:dyDescent="0.25">
      <c r="A21" s="9" t="s">
        <v>32</v>
      </c>
      <c r="B21" s="51" t="s">
        <v>33</v>
      </c>
      <c r="C21" s="51"/>
      <c r="D21" s="51"/>
      <c r="E21" s="13">
        <f>COUNTIF(C6:C14,220)</f>
        <v>2</v>
      </c>
      <c r="F21" s="14">
        <f>SUMIF(C6:C14,220,F6:F14)</f>
        <v>1375100</v>
      </c>
    </row>
    <row r="22" spans="1:6" ht="30" hidden="1" customHeight="1" outlineLevel="1" x14ac:dyDescent="0.25">
      <c r="A22" s="12" t="s">
        <v>34</v>
      </c>
      <c r="B22" s="50" t="s">
        <v>18</v>
      </c>
      <c r="C22" s="50"/>
      <c r="D22" s="50"/>
      <c r="E22" s="30">
        <f>E20+E21</f>
        <v>7</v>
      </c>
      <c r="F22" s="31">
        <f>F21+F20</f>
        <v>170247454.13999999</v>
      </c>
    </row>
    <row r="23" spans="1:6" ht="48.75" customHeight="1" collapsed="1" x14ac:dyDescent="0.25">
      <c r="A23" s="2">
        <v>12</v>
      </c>
      <c r="B23" s="49" t="s">
        <v>19</v>
      </c>
      <c r="C23" s="49"/>
      <c r="D23" s="49"/>
      <c r="E23" s="13">
        <v>22</v>
      </c>
      <c r="F23" s="14">
        <v>1385891.7</v>
      </c>
    </row>
    <row r="24" spans="1:6" ht="75" customHeight="1" x14ac:dyDescent="0.25">
      <c r="A24" s="24">
        <v>13</v>
      </c>
      <c r="B24" s="49" t="s">
        <v>35</v>
      </c>
      <c r="C24" s="49"/>
      <c r="D24" s="49"/>
      <c r="E24" s="13">
        <v>0</v>
      </c>
      <c r="F24" s="14">
        <v>0</v>
      </c>
    </row>
    <row r="25" spans="1:6" ht="60" customHeight="1" x14ac:dyDescent="0.25">
      <c r="A25" s="32">
        <v>14</v>
      </c>
      <c r="B25" s="49" t="s">
        <v>36</v>
      </c>
      <c r="C25" s="49"/>
      <c r="D25" s="49"/>
      <c r="E25" s="13">
        <v>0</v>
      </c>
      <c r="F25" s="14">
        <v>0</v>
      </c>
    </row>
    <row r="26" spans="1:6" ht="92.25" customHeight="1" x14ac:dyDescent="0.25">
      <c r="A26" s="32">
        <v>15</v>
      </c>
      <c r="B26" s="49" t="s">
        <v>37</v>
      </c>
      <c r="C26" s="49"/>
      <c r="D26" s="49"/>
      <c r="E26" s="13">
        <v>0</v>
      </c>
      <c r="F26" s="14">
        <v>0</v>
      </c>
    </row>
    <row r="28" spans="1:6" x14ac:dyDescent="0.25">
      <c r="A28" s="47" t="s">
        <v>31</v>
      </c>
      <c r="B28" s="47"/>
      <c r="C28" s="47"/>
      <c r="D28" s="47"/>
      <c r="E28" s="47"/>
      <c r="F28" s="47"/>
    </row>
    <row r="30" spans="1:6" ht="60" x14ac:dyDescent="0.25">
      <c r="A30" s="40" t="s">
        <v>10</v>
      </c>
      <c r="B30" s="41"/>
      <c r="C30" s="41"/>
      <c r="D30" s="42"/>
      <c r="E30" s="2" t="s">
        <v>10</v>
      </c>
      <c r="F30" s="2" t="s">
        <v>20</v>
      </c>
    </row>
    <row r="31" spans="1:6" x14ac:dyDescent="0.25">
      <c r="A31" s="43" t="s">
        <v>21</v>
      </c>
      <c r="B31" s="44"/>
      <c r="C31" s="44"/>
      <c r="D31" s="45"/>
      <c r="E31" s="20">
        <f>SUM(E32:E39)</f>
        <v>36</v>
      </c>
      <c r="F31" s="21">
        <f>SUM(F32:F39)</f>
        <v>178615770.63999999</v>
      </c>
    </row>
    <row r="32" spans="1:6" ht="30" customHeight="1" x14ac:dyDescent="0.25">
      <c r="A32" s="34" t="s">
        <v>11</v>
      </c>
      <c r="B32" s="35"/>
      <c r="C32" s="35"/>
      <c r="D32" s="36"/>
      <c r="E32" s="13">
        <f>E19</f>
        <v>0</v>
      </c>
      <c r="F32" s="14">
        <f>F19</f>
        <v>0</v>
      </c>
    </row>
    <row r="33" spans="1:6" ht="30" customHeight="1" x14ac:dyDescent="0.25">
      <c r="A33" s="34" t="s">
        <v>12</v>
      </c>
      <c r="B33" s="35"/>
      <c r="C33" s="35"/>
      <c r="D33" s="36"/>
      <c r="E33" s="13">
        <f>E23</f>
        <v>22</v>
      </c>
      <c r="F33" s="14">
        <f>F23</f>
        <v>1385891.7</v>
      </c>
    </row>
    <row r="34" spans="1:6" ht="30" customHeight="1" x14ac:dyDescent="0.25">
      <c r="A34" s="34" t="s">
        <v>13</v>
      </c>
      <c r="B34" s="35"/>
      <c r="C34" s="35"/>
      <c r="D34" s="36"/>
      <c r="E34" s="13">
        <f>E22</f>
        <v>7</v>
      </c>
      <c r="F34" s="14">
        <f>F22</f>
        <v>170247454.13999999</v>
      </c>
    </row>
    <row r="35" spans="1:6" ht="75" customHeight="1" x14ac:dyDescent="0.25">
      <c r="A35" s="34" t="s">
        <v>38</v>
      </c>
      <c r="B35" s="35"/>
      <c r="C35" s="35"/>
      <c r="D35" s="36"/>
      <c r="E35" s="13">
        <f>SUM(E36:E38)</f>
        <v>0</v>
      </c>
      <c r="F35" s="14">
        <f>SUM(F36:F38)</f>
        <v>0</v>
      </c>
    </row>
    <row r="36" spans="1:6" ht="75" customHeight="1" x14ac:dyDescent="0.25">
      <c r="A36" s="37" t="s">
        <v>39</v>
      </c>
      <c r="B36" s="38"/>
      <c r="C36" s="38"/>
      <c r="D36" s="39"/>
      <c r="E36" s="13">
        <f>E24</f>
        <v>0</v>
      </c>
      <c r="F36" s="14">
        <f>F24</f>
        <v>0</v>
      </c>
    </row>
    <row r="37" spans="1:6" ht="64.5" customHeight="1" x14ac:dyDescent="0.25">
      <c r="A37" s="37" t="s">
        <v>40</v>
      </c>
      <c r="B37" s="38"/>
      <c r="C37" s="38"/>
      <c r="D37" s="39"/>
      <c r="E37" s="13">
        <f t="shared" ref="E37:F38" si="0">E25</f>
        <v>0</v>
      </c>
      <c r="F37" s="14">
        <f t="shared" si="0"/>
        <v>0</v>
      </c>
    </row>
    <row r="38" spans="1:6" ht="92.25" customHeight="1" x14ac:dyDescent="0.25">
      <c r="A38" s="37" t="s">
        <v>41</v>
      </c>
      <c r="B38" s="38"/>
      <c r="C38" s="38"/>
      <c r="D38" s="39"/>
      <c r="E38" s="13">
        <f t="shared" si="0"/>
        <v>0</v>
      </c>
      <c r="F38" s="14">
        <f t="shared" si="0"/>
        <v>0</v>
      </c>
    </row>
    <row r="39" spans="1:6" ht="45" customHeight="1" x14ac:dyDescent="0.25">
      <c r="A39" s="34" t="s">
        <v>22</v>
      </c>
      <c r="B39" s="35"/>
      <c r="C39" s="35"/>
      <c r="D39" s="36"/>
      <c r="E39" s="13">
        <f>COUNTIF(C6:C14,120)+COUNTIF(C6:C14,130)+COUNTIF(C6:C14,131)+COUNTIF(C6:C14,121)+COUNTIF(C6:C14,132)+COUNTIF(C6:C14,122)</f>
        <v>7</v>
      </c>
      <c r="F39" s="14">
        <f>SUMIF(C6:C14,120,F6:F14)+SUMIF(C6:C14,130,F6:F14)+SUMIF(C6:C14,131,F6:F14)+SUMIF(C6:C14,121,F6:F14)+SUMIF(C6:C14,132,F6:F14)+SUMIF(C6:C14,122,F6:F14)</f>
        <v>6982424.8000000007</v>
      </c>
    </row>
    <row r="40" spans="1:6" ht="58.5" customHeight="1" x14ac:dyDescent="0.25">
      <c r="A40" s="37" t="s">
        <v>14</v>
      </c>
      <c r="B40" s="38"/>
      <c r="C40" s="38"/>
      <c r="D40" s="39"/>
      <c r="E40" s="13">
        <f>COUNTIF(C6:C14,131)+COUNTIF(C6:C14,121)+COUNTIF(C6:C14,132)+COUNTIF(C6:C14,122)</f>
        <v>3</v>
      </c>
      <c r="F40" s="14">
        <f>SUMIF(C6:C14,131,F6:F14)+SUMIF(C6:C14,121,F6:F14)+SUMIF(C6:C14,132,F6:F14)+SUMIF(C6:C14,122,F6:F14)</f>
        <v>4424795.5999999996</v>
      </c>
    </row>
    <row r="43" spans="1:6" x14ac:dyDescent="0.25">
      <c r="A43" s="33" t="s">
        <v>43</v>
      </c>
      <c r="B43" s="33"/>
      <c r="C43" s="1"/>
    </row>
    <row r="44" spans="1:6" x14ac:dyDescent="0.25">
      <c r="A44" s="33" t="s">
        <v>42</v>
      </c>
      <c r="B44" s="33"/>
      <c r="C44" s="6" t="s">
        <v>0</v>
      </c>
    </row>
  </sheetData>
  <mergeCells count="26">
    <mergeCell ref="A1:F1"/>
    <mergeCell ref="A28:F28"/>
    <mergeCell ref="A3:F3"/>
    <mergeCell ref="A16:F16"/>
    <mergeCell ref="B18:D18"/>
    <mergeCell ref="B26:D26"/>
    <mergeCell ref="B19:D19"/>
    <mergeCell ref="B20:D20"/>
    <mergeCell ref="B23:D23"/>
    <mergeCell ref="B22:D22"/>
    <mergeCell ref="B21:D21"/>
    <mergeCell ref="B24:D24"/>
    <mergeCell ref="B25:D25"/>
    <mergeCell ref="A43:B43"/>
    <mergeCell ref="A44:B44"/>
    <mergeCell ref="A39:D39"/>
    <mergeCell ref="A40:D40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Normal="100" zoomScaleSheetLayoutView="100" workbookViewId="0">
      <pane ySplit="2" topLeftCell="A3" activePane="bottomLeft" state="frozen"/>
      <selection pane="bottomLeft" activeCell="E21" sqref="E20:E21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</cols>
  <sheetData>
    <row r="1" spans="1:7" ht="15.75" thickBot="1" x14ac:dyDescent="0.3">
      <c r="A1" s="52" t="s">
        <v>23</v>
      </c>
      <c r="B1" s="52"/>
      <c r="C1" s="52"/>
      <c r="D1" s="52"/>
      <c r="E1" s="52"/>
      <c r="F1" s="52"/>
      <c r="G1" s="52"/>
    </row>
    <row r="2" spans="1:7" ht="195" x14ac:dyDescent="0.25">
      <c r="A2" s="3" t="s">
        <v>27</v>
      </c>
      <c r="B2" s="8" t="s">
        <v>24</v>
      </c>
      <c r="C2" s="3" t="s">
        <v>25</v>
      </c>
      <c r="D2" s="3" t="s">
        <v>30</v>
      </c>
      <c r="E2" s="8" t="s">
        <v>26</v>
      </c>
      <c r="F2" s="3" t="s">
        <v>28</v>
      </c>
      <c r="G2" s="3" t="s">
        <v>29</v>
      </c>
    </row>
    <row r="3" spans="1:7" ht="15" customHeight="1" x14ac:dyDescent="0.25">
      <c r="A3" s="15">
        <v>21</v>
      </c>
      <c r="B3" s="18" t="s">
        <v>70</v>
      </c>
      <c r="C3" s="15" t="s">
        <v>71</v>
      </c>
      <c r="D3" s="15">
        <v>70</v>
      </c>
      <c r="E3" s="18" t="s">
        <v>94</v>
      </c>
      <c r="F3" s="29">
        <v>806.72</v>
      </c>
      <c r="G3" s="29">
        <v>0</v>
      </c>
    </row>
    <row r="4" spans="1:7" ht="15" customHeight="1" x14ac:dyDescent="0.25">
      <c r="A4" s="15">
        <v>53</v>
      </c>
      <c r="B4" s="18" t="s">
        <v>72</v>
      </c>
      <c r="C4" s="15" t="s">
        <v>73</v>
      </c>
      <c r="D4" s="15">
        <v>90</v>
      </c>
      <c r="E4" s="18" t="s">
        <v>44</v>
      </c>
      <c r="F4" s="29">
        <v>95859.6</v>
      </c>
      <c r="G4" s="29">
        <v>95859.6</v>
      </c>
    </row>
    <row r="5" spans="1:7" x14ac:dyDescent="0.25">
      <c r="A5" s="15">
        <v>81</v>
      </c>
      <c r="B5" s="18">
        <v>38318</v>
      </c>
      <c r="C5" s="15" t="s">
        <v>74</v>
      </c>
      <c r="D5" s="15">
        <v>80</v>
      </c>
      <c r="E5" s="18" t="s">
        <v>95</v>
      </c>
      <c r="F5" s="29">
        <v>55170.48</v>
      </c>
      <c r="G5" s="29">
        <v>55170.48</v>
      </c>
    </row>
    <row r="6" spans="1:7" ht="30" x14ac:dyDescent="0.25">
      <c r="A6" s="15">
        <v>84</v>
      </c>
      <c r="B6" s="18">
        <v>37952</v>
      </c>
      <c r="C6" s="15" t="s">
        <v>75</v>
      </c>
      <c r="D6" s="15">
        <v>70</v>
      </c>
      <c r="E6" s="18" t="s">
        <v>94</v>
      </c>
      <c r="F6" s="29">
        <v>49885.5</v>
      </c>
      <c r="G6" s="29">
        <v>0</v>
      </c>
    </row>
    <row r="7" spans="1:7" ht="45" x14ac:dyDescent="0.25">
      <c r="A7" s="15">
        <v>85</v>
      </c>
      <c r="B7" s="18">
        <v>37252</v>
      </c>
      <c r="C7" s="15" t="s">
        <v>76</v>
      </c>
      <c r="D7" s="15">
        <v>70</v>
      </c>
      <c r="E7" s="18" t="s">
        <v>95</v>
      </c>
      <c r="F7" s="29">
        <v>1482821.88</v>
      </c>
      <c r="G7" s="29">
        <v>1482821.88</v>
      </c>
    </row>
    <row r="8" spans="1:7" ht="15" customHeight="1" x14ac:dyDescent="0.25">
      <c r="A8" s="15">
        <v>94</v>
      </c>
      <c r="B8" s="18" t="s">
        <v>47</v>
      </c>
      <c r="C8" s="15" t="s">
        <v>48</v>
      </c>
      <c r="D8" s="15">
        <v>80</v>
      </c>
      <c r="E8" s="18" t="s">
        <v>98</v>
      </c>
      <c r="F8" s="29">
        <v>9135739.8000000007</v>
      </c>
      <c r="G8" s="29">
        <v>9111055.8000000007</v>
      </c>
    </row>
    <row r="9" spans="1:7" ht="15" customHeight="1" x14ac:dyDescent="0.25">
      <c r="A9" s="15">
        <v>95</v>
      </c>
      <c r="B9" s="18" t="s">
        <v>49</v>
      </c>
      <c r="C9" s="15" t="s">
        <v>50</v>
      </c>
      <c r="D9" s="15">
        <v>90</v>
      </c>
      <c r="E9" s="18" t="s">
        <v>96</v>
      </c>
      <c r="F9" s="29">
        <v>797436</v>
      </c>
      <c r="G9" s="29">
        <v>206328</v>
      </c>
    </row>
    <row r="10" spans="1:7" ht="15" customHeight="1" x14ac:dyDescent="0.25">
      <c r="A10" s="15" t="s">
        <v>77</v>
      </c>
      <c r="B10" s="18" t="s">
        <v>78</v>
      </c>
      <c r="C10" s="15" t="s">
        <v>79</v>
      </c>
      <c r="D10" s="15">
        <v>90</v>
      </c>
      <c r="E10" s="18" t="s">
        <v>96</v>
      </c>
      <c r="F10" s="29">
        <v>790825.2</v>
      </c>
      <c r="G10" s="29">
        <v>206328</v>
      </c>
    </row>
    <row r="11" spans="1:7" ht="45" x14ac:dyDescent="0.25">
      <c r="A11" s="15">
        <v>99</v>
      </c>
      <c r="B11" s="18" t="s">
        <v>80</v>
      </c>
      <c r="C11" s="15" t="s">
        <v>81</v>
      </c>
      <c r="D11" s="15">
        <v>87</v>
      </c>
      <c r="E11" s="18" t="s">
        <v>99</v>
      </c>
      <c r="F11" s="29">
        <v>27193362.600000001</v>
      </c>
      <c r="G11" s="29">
        <v>27167707.199999999</v>
      </c>
    </row>
    <row r="12" spans="1:7" ht="30" x14ac:dyDescent="0.25">
      <c r="A12" s="15">
        <v>100</v>
      </c>
      <c r="B12" s="18" t="s">
        <v>82</v>
      </c>
      <c r="C12" s="15" t="s">
        <v>83</v>
      </c>
      <c r="D12" s="15">
        <v>70</v>
      </c>
      <c r="E12" s="18" t="s">
        <v>94</v>
      </c>
      <c r="F12" s="29">
        <v>25655.4</v>
      </c>
      <c r="G12" s="29">
        <v>0</v>
      </c>
    </row>
    <row r="13" spans="1:7" ht="30" x14ac:dyDescent="0.25">
      <c r="A13" s="15">
        <v>105</v>
      </c>
      <c r="B13" s="18" t="s">
        <v>84</v>
      </c>
      <c r="C13" s="15" t="s">
        <v>85</v>
      </c>
      <c r="D13" s="15">
        <v>80</v>
      </c>
      <c r="E13" s="18" t="s">
        <v>94</v>
      </c>
      <c r="F13" s="29">
        <v>42089.11</v>
      </c>
      <c r="G13" s="29">
        <v>0</v>
      </c>
    </row>
    <row r="14" spans="1:7" ht="45" x14ac:dyDescent="0.25">
      <c r="A14" s="15">
        <v>137</v>
      </c>
      <c r="B14" s="18" t="s">
        <v>86</v>
      </c>
      <c r="C14" s="15" t="s">
        <v>87</v>
      </c>
      <c r="D14" s="15">
        <v>80</v>
      </c>
      <c r="E14" s="18" t="s">
        <v>94</v>
      </c>
      <c r="F14" s="29">
        <v>484205.79</v>
      </c>
      <c r="G14" s="29">
        <v>17103.599999999999</v>
      </c>
    </row>
    <row r="15" spans="1:7" x14ac:dyDescent="0.25">
      <c r="A15" s="15">
        <v>185</v>
      </c>
      <c r="B15" s="18">
        <v>37558</v>
      </c>
      <c r="C15" s="15" t="s">
        <v>88</v>
      </c>
      <c r="D15" s="15">
        <v>60</v>
      </c>
      <c r="E15" s="18" t="s">
        <v>46</v>
      </c>
      <c r="F15" s="29">
        <v>1455000</v>
      </c>
      <c r="G15" s="29">
        <v>1455000</v>
      </c>
    </row>
    <row r="16" spans="1:7" x14ac:dyDescent="0.25">
      <c r="A16" s="15">
        <v>189</v>
      </c>
      <c r="B16" s="18" t="s">
        <v>89</v>
      </c>
      <c r="C16" s="15" t="s">
        <v>90</v>
      </c>
      <c r="D16" s="15">
        <v>90</v>
      </c>
      <c r="E16" s="18" t="s">
        <v>97</v>
      </c>
      <c r="F16" s="29">
        <v>2034000</v>
      </c>
      <c r="G16" s="29">
        <v>2034000</v>
      </c>
    </row>
    <row r="17" spans="1:7" x14ac:dyDescent="0.25">
      <c r="A17" s="15">
        <v>204</v>
      </c>
      <c r="B17" s="18" t="s">
        <v>91</v>
      </c>
      <c r="C17" s="15" t="s">
        <v>92</v>
      </c>
      <c r="D17" s="15">
        <v>85</v>
      </c>
      <c r="E17" s="18" t="s">
        <v>94</v>
      </c>
      <c r="F17" s="29">
        <v>98060.64</v>
      </c>
      <c r="G17" s="29">
        <v>0</v>
      </c>
    </row>
    <row r="18" spans="1:7" x14ac:dyDescent="0.25">
      <c r="A18" s="15">
        <v>227</v>
      </c>
      <c r="B18" s="18">
        <v>40939</v>
      </c>
      <c r="C18" s="15" t="s">
        <v>93</v>
      </c>
      <c r="D18" s="15">
        <v>75</v>
      </c>
      <c r="E18" s="18" t="s">
        <v>45</v>
      </c>
      <c r="F18" s="29">
        <v>1209875</v>
      </c>
      <c r="G18" s="29">
        <v>1209875</v>
      </c>
    </row>
    <row r="19" spans="1:7" x14ac:dyDescent="0.25">
      <c r="A19" s="25"/>
      <c r="B19" s="26"/>
      <c r="C19" s="27"/>
      <c r="D19" s="27"/>
      <c r="E19" s="26"/>
      <c r="F19" s="28"/>
      <c r="G19" s="28"/>
    </row>
    <row r="21" spans="1:7" x14ac:dyDescent="0.25">
      <c r="A21" s="7" t="s">
        <v>43</v>
      </c>
      <c r="B21" s="11"/>
      <c r="C21" s="1"/>
    </row>
    <row r="22" spans="1:7" x14ac:dyDescent="0.25">
      <c r="A22" s="7" t="s">
        <v>42</v>
      </c>
      <c r="B22" s="11"/>
      <c r="D22" s="6" t="s">
        <v>0</v>
      </c>
      <c r="F22" s="23"/>
    </row>
    <row r="24" spans="1:7" x14ac:dyDescent="0.25">
      <c r="F24" s="23"/>
      <c r="G24" s="23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договорах</vt:lpstr>
      <vt:lpstr>Сведения о товарах РФ</vt:lpstr>
      <vt:lpstr>'Сведения о договорах'!Область_печати</vt:lpstr>
      <vt:lpstr>'Сведения о товарах РФ'!Область_печати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2023-09-01T06:11:33Z</dcterms:modified>
</cp:coreProperties>
</file>