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425" windowWidth="14805" windowHeight="6690"/>
  </bookViews>
  <sheets>
    <sheet name="Сведения о договорах" sheetId="3" r:id="rId1"/>
    <sheet name="Сведения о товарах РФ" sheetId="4" r:id="rId2"/>
  </sheets>
  <definedNames>
    <definedName name="_xlnm.Print_Area" localSheetId="0">'Сведения о договорах'!$A$1:$F$51</definedName>
    <definedName name="_xlnm.Print_Area" localSheetId="1">'Сведения о товарах РФ'!$A$1:$G$15</definedName>
  </definedNames>
  <calcPr calcId="145621"/>
</workbook>
</file>

<file path=xl/calcChain.xml><?xml version="1.0" encoding="utf-8"?>
<calcChain xmlns="http://schemas.openxmlformats.org/spreadsheetml/2006/main">
  <c r="J42" i="3" l="1"/>
  <c r="J43" i="3"/>
  <c r="J44" i="3"/>
  <c r="J45" i="3"/>
  <c r="J39" i="3"/>
  <c r="J40" i="3"/>
  <c r="E46" i="3"/>
  <c r="E28" i="3" l="1"/>
  <c r="G7" i="4" l="1"/>
  <c r="F7" i="4"/>
  <c r="G3" i="4"/>
  <c r="F3" i="4"/>
  <c r="F46" i="3" l="1"/>
  <c r="J46" i="3" s="1"/>
  <c r="E40" i="3" l="1"/>
  <c r="F28" i="3"/>
  <c r="F44" i="3" l="1"/>
  <c r="F45" i="3"/>
  <c r="F43" i="3"/>
  <c r="F42" i="3" s="1"/>
  <c r="E44" i="3"/>
  <c r="E45" i="3"/>
  <c r="E43" i="3"/>
  <c r="E42" i="3" s="1"/>
  <c r="F40" i="3" l="1"/>
  <c r="F47" i="3" l="1"/>
  <c r="E47" i="3"/>
  <c r="E29" i="3" l="1"/>
  <c r="E41" i="3" s="1"/>
  <c r="E38" i="3" s="1"/>
  <c r="F29" i="3"/>
  <c r="F41" i="3" l="1"/>
  <c r="J41" i="3" s="1"/>
  <c r="E39" i="3" l="1"/>
  <c r="F39" i="3"/>
  <c r="F38" i="3" s="1"/>
  <c r="J38" i="3" s="1"/>
</calcChain>
</file>

<file path=xl/comments1.xml><?xml version="1.0" encoding="utf-8"?>
<comments xmlns="http://schemas.openxmlformats.org/spreadsheetml/2006/main">
  <authors>
    <author>Автор</author>
  </authors>
  <commentList>
    <comment ref="B2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взаимозависимые
</t>
        </r>
      </text>
    </comment>
  </commentList>
</comments>
</file>

<file path=xl/sharedStrings.xml><?xml version="1.0" encoding="utf-8"?>
<sst xmlns="http://schemas.openxmlformats.org/spreadsheetml/2006/main" count="112" uniqueCount="101">
  <si>
    <t>Н.А.Макогон</t>
  </si>
  <si>
    <t>Ведущий специалист договорного отдела</t>
  </si>
  <si>
    <t>финансово-экономического управления</t>
  </si>
  <si>
    <t>Информация о количестве и об общей стоимости договоров, заключенных по результатам закупок, сведения о которых размещены в единой информационной системе</t>
  </si>
  <si>
    <t>Предмет договора</t>
  </si>
  <si>
    <t>№</t>
  </si>
  <si>
    <t>Код случая заключения договора по результатам</t>
  </si>
  <si>
    <t>Уникальный номер реестровой записи из реестра договоров, заключенных заказчиками</t>
  </si>
  <si>
    <t>Дата заключения договора</t>
  </si>
  <si>
    <t>Информация о количестве и об общей стоимости договоров, заключенных по результатам закупок, сведения о которых не размещены в единой информационной системе</t>
  </si>
  <si>
    <t>Предмет договора договоров, заключенных по результатам закупок</t>
  </si>
  <si>
    <r>
      <t>Общее количество заключенных договоров</t>
    </r>
    <r>
      <rPr>
        <b/>
        <sz val="11"/>
        <color rgb="FFFF0000"/>
        <rFont val="Arial"/>
        <family val="2"/>
        <charset val="204"/>
      </rPr>
      <t>*</t>
    </r>
  </si>
  <si>
    <t>Общее количество заключенных договоров</t>
  </si>
  <si>
    <t>по результатам закупок, сведения о которых не подлежат размещению в единой информационной системе в соответствии с частью 15 статьи 4 Федерального закона»</t>
  </si>
  <si>
    <t>по результатам закупок, указанных в пунктах 1 - 3 части 15 статьи 4 Федерального закона, в случае принятия заказчиком решения о неразмещении сведений о таких закупках в единой информационной системе</t>
  </si>
  <si>
    <t>по результатам закупок у единственного поставщика (подрядчика, исполнителя), предусмотренных статьей 3.6 Федерального закона»</t>
  </si>
  <si>
    <t>по результатам конкурентных закупок, признанных несостоявшимися (в связи с тем, что на участие в закупке подана только одна заявка и с участником, подавшим такую заявку заключен договор, а также в связи с чем, что по результатам проведения закупки отклонены все заявки, кроме заявки, поданной участником закупки, с которым заключен договор)</t>
  </si>
  <si>
    <t>Цена договора или максимальное значение цены договора (рублей)</t>
  </si>
  <si>
    <t xml:space="preserve">сведения о которых не подлежат размещению в единой информационной системе в соответствии с частью 15 статьи 4 Федерального закона  </t>
  </si>
  <si>
    <t>Цена договора или максимальное значение
цены договора (рублей)*</t>
  </si>
  <si>
    <t xml:space="preserve">у единственного поставщика (подрядчика, исполнителя), если в соответствии с положением о закупке сведения о таких закупках не размещаются заказчиком в единой информационной системе сфере закупок </t>
  </si>
  <si>
    <t xml:space="preserve">указанных в пунктах 1 - 3 части 15 статьи 4 Федерального закона в случае принятия заказчиком решения о неразмещении сведений о таких закупках в единой информационной системе </t>
  </si>
  <si>
    <t>Цена заключенных договоров (рублей)</t>
  </si>
  <si>
    <t>Всего договоров, заключенных заказчиком по результатам закупки товаров, работ, услуг,
в том числе:</t>
  </si>
  <si>
    <r>
      <t xml:space="preserve">размещенных в реестре договоров по результатам закупок, сведения о которых размещены в единой информационной системе,
</t>
    </r>
    <r>
      <rPr>
        <b/>
        <sz val="11"/>
        <color theme="1"/>
        <rFont val="Calibri"/>
        <family val="2"/>
        <charset val="204"/>
        <scheme val="minor"/>
      </rPr>
      <t>в том числе:</t>
    </r>
  </si>
  <si>
    <t>Сведения о закупках товара российского происхождения, в том числе товаров, поставляемых при выполнении закупаемых работ, оказании закупаемых услуг</t>
  </si>
  <si>
    <t>Код товара по ОКПД2</t>
  </si>
  <si>
    <t>Наименование товара</t>
  </si>
  <si>
    <t>Информация о договорах на поставку товаров, в том числе поставленных при выполнении закупаемых работ, оказании закупаемых услуг</t>
  </si>
  <si>
    <t>№ 
п.п.</t>
  </si>
  <si>
    <t>Стоимостной объем товаров, в том числе товаров, поставленных при выполнении закупаемых работ, оказании закупаемых услуг 
(рублей)</t>
  </si>
  <si>
    <t>Стоимостной объем товаров российского происхождения, в том числе товаров, поставленных при выполнении закупаемых работ, оказании закупаемых услуг
(рублей)</t>
  </si>
  <si>
    <t>Размер минимальной доли закупок товаров российского происхождения
(процентов)</t>
  </si>
  <si>
    <t>Информация об общем количествезаключенных договоров, заключенных заказчиком по результатам закупки товаров, работ, услуг</t>
  </si>
  <si>
    <t>3.1.</t>
  </si>
  <si>
    <t>у единственного поставщика (подрядчика, исполнителя) по плану закупки</t>
  </si>
  <si>
    <t>3.2.</t>
  </si>
  <si>
    <t>27.12.2</t>
  </si>
  <si>
    <t>Устройства коммутации или защиты электрических цепей на напряжение не более 1 кВ</t>
  </si>
  <si>
    <t>27.40</t>
  </si>
  <si>
    <t>Оборудование электрическое осветительное</t>
  </si>
  <si>
    <t>определенных Правительством Российской Федерации в соответствии с частью 16 статьи 4 Федерального закона, участниками которых являются любые лица, указанные в части 5 статьи 3 Федерального закона, в том числе субъекты малого и среднего предпринимательства (подпункт «а» пункта 4 Положения, утвержденного постановлением Правительства Российской Федерации от 11 декабря 2014 года № 1352)</t>
  </si>
  <si>
    <t>определенных Правительством Российской Федерации в соответствии с частью 16 статьи 4 Федерального закона, участниками которых являются только субъекты малого и среднего предпринимательства (подпункт «б» пункта 4 Положения, утвержденного постановлением Правительства Российской Федерации от 11 декабря 2014 года № 1352)</t>
  </si>
  <si>
    <t>определенных Правительством Российской Федерации в соответствии с частью 16 статьи 4 Федерального закона, в отношении участников которых заказчиком устанавливается требование о привлечении к исполнению договора субподрядчиков (соисполнителей) из числа субъектов малого и среднего предпринимательства (подпункт «в» пункта 4 Положения, утвержденного постановлением Правительства Российской Федерации от 11 декабря 2014 года № 1352)</t>
  </si>
  <si>
    <r>
      <t xml:space="preserve">по результатам закупок, определенных Правительством Российской Федерации в соответствии с частью 16 статьи 4 Федерального закона, у субъектов малого и среднего предпринимательства путем проведения предусмотренных положением о закупке, утвержденным заказчиком в соответствии с Федеральным законом, торгов, иных способов закупки
</t>
    </r>
    <r>
      <rPr>
        <b/>
        <sz val="11"/>
        <color theme="1"/>
        <rFont val="Calibri"/>
        <family val="2"/>
        <charset val="204"/>
        <scheme val="minor"/>
      </rPr>
      <t>в том числе:</t>
    </r>
  </si>
  <si>
    <t>по результатам закупок, определенных Правительством Российской Федерации в соответствии с частью 16 статьи 4 Федерального закона, участниками которых являются любые лица, указанные в части 5 статьи 3 Федерального закона, в том числе субъекты малого и среднего предпринимательства (подпункт «а» пункта 4 Положения, утвержденного постановлением Правительства Российской Федерации от 11 декабря 2014 года № 1352)</t>
  </si>
  <si>
    <t>по результатам закупок, определенных Правительством Российской Федерации в соответствии с частью 16 статьи 4 Федерального закона, участниками которых являются только субъекты малого и среднего предпринимательства (подпункт «б» пункта 4 Положения, утвержденного постановлением Правительства Российской Федерации от 11 декабря 2014 года № 1352)</t>
  </si>
  <si>
    <t>по результатам закупок, определенных Правительством Российской Федерации в соответствии с частью 16 статьи 4 Федерального закона, в отношении участников которых заказчиком устанавливается требование о привлечении к исполнению договора субподрядчиков (соисполнителей) из числа субъектов малого и среднего предпринимательства (подпункт «в» пункта 4 Положения, утвержденного постановлением Правительства Российской Федерации от 11 декабря 2014 года № 1352)</t>
  </si>
  <si>
    <t>13.94.1</t>
  </si>
  <si>
    <t>Канаты, веревки, шпагат и сети, кроме отходов</t>
  </si>
  <si>
    <t>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</t>
  </si>
  <si>
    <r>
      <t xml:space="preserve">СВЕДЕНИЯ
о договорах, заключенных </t>
    </r>
    <r>
      <rPr>
        <b/>
        <u/>
        <sz val="14"/>
        <color theme="1"/>
        <rFont val="Calibri"/>
        <family val="2"/>
        <charset val="204"/>
        <scheme val="minor"/>
      </rPr>
      <t>в августе 2022 г.</t>
    </r>
    <r>
      <rPr>
        <b/>
        <sz val="14"/>
        <color theme="1"/>
        <rFont val="Calibri"/>
        <family val="2"/>
        <charset val="204"/>
        <scheme val="minor"/>
      </rPr>
      <t xml:space="preserve"> по результатам закупок товаров, работ, услуг 
</t>
    </r>
    <r>
      <rPr>
        <b/>
        <u/>
        <sz val="14"/>
        <color theme="1"/>
        <rFont val="Calibri"/>
        <family val="2"/>
        <charset val="204"/>
        <scheme val="minor"/>
      </rPr>
      <t xml:space="preserve">АКЦИОНЕРНОЕ ОБЩЕСТВО "ЮГОРСКАЯ РЕГИОНАЛЬНАЯ ЭЛЕКТРОСЕТЕВАЯ КОМПАНИЯ" </t>
    </r>
  </si>
  <si>
    <t>Ремонт фасада здания (склада) и благоустройство прилегающей территории для нужд Советского филиала АО «ЮРЭСК»</t>
  </si>
  <si>
    <t>Поставка табличек, плакатов, знаков</t>
  </si>
  <si>
    <t>На право заключения договора сноса объекта капитального строительства для АО «ЮРЭСК».</t>
  </si>
  <si>
    <t>Поставка новогодних подарков и сувениров</t>
  </si>
  <si>
    <t>На право заключения договора по поставке птицезащитных устройств для АО «ЮРЭСК»</t>
  </si>
  <si>
    <t>Поставка канцелярских товаров</t>
  </si>
  <si>
    <t>Поставка осветительных приборов</t>
  </si>
  <si>
    <t>Поставка бытовой техники</t>
  </si>
  <si>
    <t>Поставка ОПН-110 ПН УХЛ-1 для нужд АО "ЮРЭСК"</t>
  </si>
  <si>
    <t>Поставка установки для проверки РЗА</t>
  </si>
  <si>
    <t>Проектно-изыскательские работы, Строительно-монтажные работы "Сети электроснабжения 0,4 и 1-20 кВ для технологического присоединения потребителей Березовского, Белоярского, Советского, Кондинского, Ханты-Мансийского, Октябрьского районов и городов Ханты-Мансийск, Нягань, Когалым, Сургут и Югорск"</t>
  </si>
  <si>
    <t>Поставка мобильных дробилок для АО "ЮРЭСК"</t>
  </si>
  <si>
    <t>Поставка средств электрической защиты</t>
  </si>
  <si>
    <t>Изготовление технических планов на объекты недвижимости, расположенные в ХМАО-Югре</t>
  </si>
  <si>
    <t>Оказание услуг по поверке и калибровке измерительных приборов для нужд АО «ЮРЭСК»</t>
  </si>
  <si>
    <t>58601045152220001180000</t>
  </si>
  <si>
    <t>58601045152220001190000</t>
  </si>
  <si>
    <t>58601045152220001200000</t>
  </si>
  <si>
    <t>58601045152220001210000</t>
  </si>
  <si>
    <t>58601045152220001220000</t>
  </si>
  <si>
    <t>58601045152220001230000</t>
  </si>
  <si>
    <t>58601045152220001240000</t>
  </si>
  <si>
    <t>58601045152220001250000</t>
  </si>
  <si>
    <t>58601045152220001260000</t>
  </si>
  <si>
    <t>29.08.2022</t>
  </si>
  <si>
    <t>58601045152220001270000</t>
  </si>
  <si>
    <t>Поставка шкафа оперативного тока и шкафа аккумуляторных батарей</t>
  </si>
  <si>
    <t>58601045152220001290000</t>
  </si>
  <si>
    <t>58601045152220001300000</t>
  </si>
  <si>
    <t>58601045152220001310000</t>
  </si>
  <si>
    <t>58601045152220001320000</t>
  </si>
  <si>
    <t>58601045152220001330000</t>
  </si>
  <si>
    <t>58601045152220001280000</t>
  </si>
  <si>
    <t>23.91.11</t>
  </si>
  <si>
    <t>Жернова, точильные камни, шлифовальные круги и аналогичные изделия без каркаса, для обработки камней, и их части, из природного камня, агломерированных природных или искусственных абразивов или керамики</t>
  </si>
  <si>
    <t>Компоненты электронные</t>
  </si>
  <si>
    <t>26.51.4</t>
  </si>
  <si>
    <t>Приборы для измерения электрических величин или ионизирующих излучений</t>
  </si>
  <si>
    <t>26.51.6</t>
  </si>
  <si>
    <t>Инструменты и приборы прочие для измерения, контроля и испытаний</t>
  </si>
  <si>
    <t>58601045152220000560000</t>
  </si>
  <si>
    <t>26.11</t>
  </si>
  <si>
    <t>58601045152220000740000</t>
  </si>
  <si>
    <t>58601045152220000840000
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</t>
  </si>
  <si>
    <t>58601045152220000740000
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</t>
  </si>
  <si>
    <t>26.60</t>
  </si>
  <si>
    <t>Оборудование для облучения, электрическое диагностическое и терапевтическое, применяемые в медицинских целях</t>
  </si>
  <si>
    <t>28.25.14.110</t>
  </si>
  <si>
    <t>Оборудование и аппараты для фильтрования, обеззараживания и (или) очистки воздуха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</si>
</sst>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b/>
      <sz val="11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808080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 applyProtection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0" xfId="1" applyFont="1" applyAlignment="1" applyProtection="1">
      <alignment horizontal="right"/>
    </xf>
    <xf numFmtId="0" fontId="3" fillId="0" borderId="0" xfId="1" applyFont="1" applyAlignment="1" applyProtection="1"/>
    <xf numFmtId="49" fontId="0" fillId="0" borderId="1" xfId="0" applyNumberForma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9" fontId="0" fillId="0" borderId="0" xfId="0" applyNumberFormat="1"/>
    <xf numFmtId="49" fontId="3" fillId="0" borderId="0" xfId="1" applyNumberFormat="1" applyFont="1" applyAlignment="1" applyProtection="1"/>
    <xf numFmtId="4" fontId="0" fillId="0" borderId="1" xfId="0" applyNumberFormat="1" applyBorder="1" applyAlignment="1">
      <alignment horizontal="right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14" fontId="0" fillId="0" borderId="1" xfId="0" applyNumberFormat="1" applyFill="1" applyBorder="1" applyAlignment="1">
      <alignment horizontal="center" vertical="center" wrapText="1"/>
    </xf>
    <xf numFmtId="4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3" fillId="0" borderId="0" xfId="1" applyFont="1" applyAlignment="1" applyProtection="1">
      <alignment horizontal="left"/>
    </xf>
    <xf numFmtId="0" fontId="0" fillId="0" borderId="2" xfId="0" applyBorder="1" applyAlignment="1">
      <alignment horizontal="left" vertical="center" wrapText="1" indent="4"/>
    </xf>
    <xf numFmtId="0" fontId="0" fillId="0" borderId="3" xfId="0" applyBorder="1" applyAlignment="1">
      <alignment horizontal="left" vertical="center" wrapText="1" indent="4"/>
    </xf>
    <xf numFmtId="0" fontId="0" fillId="0" borderId="4" xfId="0" applyBorder="1" applyAlignment="1">
      <alignment horizontal="left" vertical="center" wrapText="1" indent="4"/>
    </xf>
    <xf numFmtId="0" fontId="0" fillId="0" borderId="2" xfId="0" applyBorder="1" applyAlignment="1">
      <alignment horizontal="left" vertical="center" wrapText="1" indent="7"/>
    </xf>
    <xf numFmtId="0" fontId="0" fillId="0" borderId="3" xfId="0" applyBorder="1" applyAlignment="1">
      <alignment horizontal="left" vertical="center" wrapText="1" indent="7"/>
    </xf>
    <xf numFmtId="0" fontId="0" fillId="0" borderId="4" xfId="0" applyBorder="1" applyAlignment="1">
      <alignment horizontal="left" vertical="center" wrapText="1" indent="7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0" fillId="2" borderId="5" xfId="0" applyFill="1" applyBorder="1" applyAlignment="1">
      <alignment horizontal="center" wrapText="1"/>
    </xf>
    <xf numFmtId="3" fontId="0" fillId="0" borderId="0" xfId="0" applyNumberForma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0</xdr:rowOff>
    </xdr:from>
    <xdr:to>
      <xdr:col>7</xdr:col>
      <xdr:colOff>304800</xdr:colOff>
      <xdr:row>2</xdr:row>
      <xdr:rowOff>304800</xdr:rowOff>
    </xdr:to>
    <xdr:sp macro="" textlink="">
      <xdr:nvSpPr>
        <xdr:cNvPr id="2049" name="AutoShape 1" descr="https://lk.zakupki.gov.ru/223/purchase/private/images/i_edit.png"/>
        <xdr:cNvSpPr>
          <a:spLocks noChangeAspect="1" noChangeArrowheads="1"/>
        </xdr:cNvSpPr>
      </xdr:nvSpPr>
      <xdr:spPr bwMode="auto">
        <a:xfrm>
          <a:off x="13306425" y="2686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1"/>
  <sheetViews>
    <sheetView tabSelected="1" zoomScale="80" zoomScaleNormal="80" workbookViewId="0">
      <selection activeCell="I21" sqref="I21"/>
    </sheetView>
  </sheetViews>
  <sheetFormatPr defaultRowHeight="15" outlineLevelRow="1" x14ac:dyDescent="0.25"/>
  <cols>
    <col min="2" max="2" width="37.42578125" customWidth="1"/>
    <col min="3" max="3" width="16.7109375" customWidth="1"/>
    <col min="4" max="4" width="41" customWidth="1"/>
    <col min="5" max="5" width="13.5703125" customWidth="1"/>
    <col min="6" max="6" width="20" customWidth="1"/>
    <col min="7" max="7" width="9.140625" customWidth="1"/>
    <col min="9" max="9" width="23.140625" customWidth="1"/>
    <col min="10" max="10" width="16.28515625" customWidth="1"/>
  </cols>
  <sheetData>
    <row r="1" spans="1:6" ht="65.25" customHeight="1" x14ac:dyDescent="0.25">
      <c r="A1" s="31" t="s">
        <v>51</v>
      </c>
      <c r="B1" s="31"/>
      <c r="C1" s="31"/>
      <c r="D1" s="31"/>
      <c r="E1" s="31"/>
      <c r="F1" s="31"/>
    </row>
    <row r="3" spans="1:6" ht="33" customHeight="1" x14ac:dyDescent="0.25">
      <c r="A3" s="32" t="s">
        <v>3</v>
      </c>
      <c r="B3" s="32"/>
      <c r="C3" s="32"/>
      <c r="D3" s="32"/>
      <c r="E3" s="32"/>
      <c r="F3" s="32"/>
    </row>
    <row r="5" spans="1:6" ht="100.5" customHeight="1" x14ac:dyDescent="0.25">
      <c r="A5" s="2" t="s">
        <v>5</v>
      </c>
      <c r="B5" s="2" t="s">
        <v>4</v>
      </c>
      <c r="C5" s="2" t="s">
        <v>6</v>
      </c>
      <c r="D5" s="2" t="s">
        <v>7</v>
      </c>
      <c r="E5" s="2" t="s">
        <v>8</v>
      </c>
      <c r="F5" s="2" t="s">
        <v>17</v>
      </c>
    </row>
    <row r="6" spans="1:6" ht="60" x14ac:dyDescent="0.25">
      <c r="A6" s="16">
        <v>1</v>
      </c>
      <c r="B6" s="17" t="s">
        <v>52</v>
      </c>
      <c r="C6" s="18">
        <v>130</v>
      </c>
      <c r="D6" s="19" t="s">
        <v>67</v>
      </c>
      <c r="E6" s="23">
        <v>44774</v>
      </c>
      <c r="F6" s="20">
        <v>4817638</v>
      </c>
    </row>
    <row r="7" spans="1:6" x14ac:dyDescent="0.25">
      <c r="A7" s="16">
        <v>2</v>
      </c>
      <c r="B7" s="17" t="s">
        <v>53</v>
      </c>
      <c r="C7" s="18">
        <v>120</v>
      </c>
      <c r="D7" s="19" t="s">
        <v>68</v>
      </c>
      <c r="E7" s="23">
        <v>44781</v>
      </c>
      <c r="F7" s="20">
        <v>276002.34000000003</v>
      </c>
    </row>
    <row r="8" spans="1:6" ht="45" x14ac:dyDescent="0.25">
      <c r="A8" s="16">
        <v>3</v>
      </c>
      <c r="B8" s="17" t="s">
        <v>54</v>
      </c>
      <c r="C8" s="16">
        <v>121</v>
      </c>
      <c r="D8" s="19" t="s">
        <v>69</v>
      </c>
      <c r="E8" s="23">
        <v>44781</v>
      </c>
      <c r="F8" s="20">
        <v>814998</v>
      </c>
    </row>
    <row r="9" spans="1:6" ht="30" x14ac:dyDescent="0.25">
      <c r="A9" s="16">
        <v>4</v>
      </c>
      <c r="B9" s="17" t="s">
        <v>55</v>
      </c>
      <c r="C9" s="18">
        <v>220</v>
      </c>
      <c r="D9" s="19" t="s">
        <v>70</v>
      </c>
      <c r="E9" s="23">
        <v>44783</v>
      </c>
      <c r="F9" s="20">
        <v>2274976</v>
      </c>
    </row>
    <row r="10" spans="1:6" ht="45" x14ac:dyDescent="0.25">
      <c r="A10" s="16">
        <v>5</v>
      </c>
      <c r="B10" s="17" t="s">
        <v>56</v>
      </c>
      <c r="C10" s="18">
        <v>120</v>
      </c>
      <c r="D10" s="19" t="s">
        <v>71</v>
      </c>
      <c r="E10" s="23">
        <v>44788</v>
      </c>
      <c r="F10" s="20">
        <v>103147.2</v>
      </c>
    </row>
    <row r="11" spans="1:6" x14ac:dyDescent="0.25">
      <c r="A11" s="16">
        <v>6</v>
      </c>
      <c r="B11" s="17" t="s">
        <v>57</v>
      </c>
      <c r="C11" s="18">
        <v>130</v>
      </c>
      <c r="D11" s="19" t="s">
        <v>72</v>
      </c>
      <c r="E11" s="23">
        <v>44788</v>
      </c>
      <c r="F11" s="20">
        <v>1852169.69</v>
      </c>
    </row>
    <row r="12" spans="1:6" x14ac:dyDescent="0.25">
      <c r="A12" s="16">
        <v>7</v>
      </c>
      <c r="B12" s="17" t="s">
        <v>58</v>
      </c>
      <c r="C12" s="18">
        <v>130</v>
      </c>
      <c r="D12" s="19" t="s">
        <v>73</v>
      </c>
      <c r="E12" s="23">
        <v>44795</v>
      </c>
      <c r="F12" s="20">
        <v>681191.34</v>
      </c>
    </row>
    <row r="13" spans="1:6" x14ac:dyDescent="0.25">
      <c r="A13" s="16">
        <v>8</v>
      </c>
      <c r="B13" s="17" t="s">
        <v>59</v>
      </c>
      <c r="C13" s="18">
        <v>130</v>
      </c>
      <c r="D13" s="19" t="s">
        <v>74</v>
      </c>
      <c r="E13" s="23">
        <v>44795</v>
      </c>
      <c r="F13" s="20">
        <v>354564</v>
      </c>
    </row>
    <row r="14" spans="1:6" ht="30" x14ac:dyDescent="0.25">
      <c r="A14" s="16">
        <v>9</v>
      </c>
      <c r="B14" s="17" t="s">
        <v>60</v>
      </c>
      <c r="C14" s="18">
        <v>220</v>
      </c>
      <c r="D14" s="19" t="s">
        <v>75</v>
      </c>
      <c r="E14" s="23">
        <v>44798</v>
      </c>
      <c r="F14" s="20">
        <v>385000</v>
      </c>
    </row>
    <row r="15" spans="1:6" x14ac:dyDescent="0.25">
      <c r="A15" s="16">
        <v>10</v>
      </c>
      <c r="B15" s="16" t="s">
        <v>61</v>
      </c>
      <c r="C15" s="16">
        <v>121</v>
      </c>
      <c r="D15" s="19" t="s">
        <v>77</v>
      </c>
      <c r="E15" s="19" t="s">
        <v>76</v>
      </c>
      <c r="F15" s="20">
        <v>3750000</v>
      </c>
    </row>
    <row r="16" spans="1:6" ht="30" x14ac:dyDescent="0.25">
      <c r="A16" s="16">
        <v>11</v>
      </c>
      <c r="B16" s="16" t="s">
        <v>78</v>
      </c>
      <c r="C16" s="18">
        <v>120</v>
      </c>
      <c r="D16" s="19" t="s">
        <v>84</v>
      </c>
      <c r="E16" s="19" t="s">
        <v>76</v>
      </c>
      <c r="F16" s="20">
        <v>4010097.6</v>
      </c>
    </row>
    <row r="17" spans="1:6" ht="30" customHeight="1" x14ac:dyDescent="0.25">
      <c r="A17" s="16">
        <v>12</v>
      </c>
      <c r="B17" s="17" t="s">
        <v>62</v>
      </c>
      <c r="C17" s="18">
        <v>120</v>
      </c>
      <c r="D17" s="19" t="s">
        <v>79</v>
      </c>
      <c r="E17" s="23">
        <v>44802</v>
      </c>
      <c r="F17" s="20">
        <v>498635404.31999999</v>
      </c>
    </row>
    <row r="18" spans="1:6" ht="30" x14ac:dyDescent="0.25">
      <c r="A18" s="16">
        <v>13</v>
      </c>
      <c r="B18" s="17" t="s">
        <v>63</v>
      </c>
      <c r="C18" s="18">
        <v>120</v>
      </c>
      <c r="D18" s="19" t="s">
        <v>80</v>
      </c>
      <c r="E18" s="23">
        <v>44802</v>
      </c>
      <c r="F18" s="20">
        <v>5292000</v>
      </c>
    </row>
    <row r="19" spans="1:6" ht="30" x14ac:dyDescent="0.25">
      <c r="A19" s="16">
        <v>14</v>
      </c>
      <c r="B19" s="17" t="s">
        <v>64</v>
      </c>
      <c r="C19" s="16">
        <v>131</v>
      </c>
      <c r="D19" s="19" t="s">
        <v>81</v>
      </c>
      <c r="E19" s="23">
        <v>44802</v>
      </c>
      <c r="F19" s="20">
        <v>780312</v>
      </c>
    </row>
    <row r="20" spans="1:6" ht="45" x14ac:dyDescent="0.25">
      <c r="A20" s="16">
        <v>15</v>
      </c>
      <c r="B20" s="17" t="s">
        <v>65</v>
      </c>
      <c r="C20" s="18">
        <v>130</v>
      </c>
      <c r="D20" s="19" t="s">
        <v>82</v>
      </c>
      <c r="E20" s="23">
        <v>44802</v>
      </c>
      <c r="F20" s="20">
        <v>113999.99</v>
      </c>
    </row>
    <row r="21" spans="1:6" ht="30" customHeight="1" x14ac:dyDescent="0.25">
      <c r="A21" s="16">
        <v>16</v>
      </c>
      <c r="B21" s="17" t="s">
        <v>66</v>
      </c>
      <c r="C21" s="18">
        <v>220</v>
      </c>
      <c r="D21" s="19" t="s">
        <v>83</v>
      </c>
      <c r="E21" s="23">
        <v>44803</v>
      </c>
      <c r="F21" s="20">
        <v>1000000</v>
      </c>
    </row>
    <row r="23" spans="1:6" ht="30.75" customHeight="1" x14ac:dyDescent="0.25">
      <c r="A23" s="32" t="s">
        <v>9</v>
      </c>
      <c r="B23" s="32"/>
      <c r="C23" s="32"/>
      <c r="D23" s="32"/>
      <c r="E23" s="32"/>
      <c r="F23" s="32"/>
    </row>
    <row r="25" spans="1:6" ht="75" x14ac:dyDescent="0.25">
      <c r="A25" s="2" t="s">
        <v>5</v>
      </c>
      <c r="B25" s="33" t="s">
        <v>10</v>
      </c>
      <c r="C25" s="33"/>
      <c r="D25" s="33"/>
      <c r="E25" s="2" t="s">
        <v>11</v>
      </c>
      <c r="F25" s="2" t="s">
        <v>19</v>
      </c>
    </row>
    <row r="26" spans="1:6" ht="30" customHeight="1" x14ac:dyDescent="0.25">
      <c r="A26" s="2">
        <v>17</v>
      </c>
      <c r="B26" s="34" t="s">
        <v>18</v>
      </c>
      <c r="C26" s="34"/>
      <c r="D26" s="34"/>
      <c r="E26" s="5">
        <v>0</v>
      </c>
      <c r="F26" s="4">
        <v>0</v>
      </c>
    </row>
    <row r="27" spans="1:6" ht="45" customHeight="1" x14ac:dyDescent="0.25">
      <c r="A27" s="2">
        <v>18</v>
      </c>
      <c r="B27" s="34" t="s">
        <v>20</v>
      </c>
      <c r="C27" s="34"/>
      <c r="D27" s="34"/>
      <c r="E27" s="14">
        <v>2</v>
      </c>
      <c r="F27" s="15">
        <v>59951388</v>
      </c>
    </row>
    <row r="28" spans="1:6" ht="30" hidden="1" customHeight="1" outlineLevel="1" x14ac:dyDescent="0.25">
      <c r="A28" s="9" t="s">
        <v>34</v>
      </c>
      <c r="B28" s="36" t="s">
        <v>35</v>
      </c>
      <c r="C28" s="36"/>
      <c r="D28" s="36"/>
      <c r="E28" s="14">
        <f>COUNTIF(C6:C21,220)</f>
        <v>3</v>
      </c>
      <c r="F28" s="15">
        <f>SUMIF(C6:C21,220,F6:F21)</f>
        <v>3659976</v>
      </c>
    </row>
    <row r="29" spans="1:6" ht="30" hidden="1" customHeight="1" outlineLevel="1" x14ac:dyDescent="0.25">
      <c r="A29" s="13" t="s">
        <v>36</v>
      </c>
      <c r="B29" s="35" t="s">
        <v>20</v>
      </c>
      <c r="C29" s="35"/>
      <c r="D29" s="35"/>
      <c r="E29" s="14">
        <f>E27+E28</f>
        <v>5</v>
      </c>
      <c r="F29" s="15">
        <f>F28+F27</f>
        <v>63611364</v>
      </c>
    </row>
    <row r="30" spans="1:6" ht="48.75" customHeight="1" collapsed="1" x14ac:dyDescent="0.25">
      <c r="A30" s="2">
        <v>19</v>
      </c>
      <c r="B30" s="34" t="s">
        <v>21</v>
      </c>
      <c r="C30" s="34"/>
      <c r="D30" s="34"/>
      <c r="E30" s="14">
        <v>24</v>
      </c>
      <c r="F30" s="15">
        <v>3180139.07</v>
      </c>
    </row>
    <row r="31" spans="1:6" ht="75" customHeight="1" x14ac:dyDescent="0.25">
      <c r="A31" s="25">
        <v>20</v>
      </c>
      <c r="B31" s="34" t="s">
        <v>41</v>
      </c>
      <c r="C31" s="34"/>
      <c r="D31" s="34"/>
      <c r="E31" s="14">
        <v>0</v>
      </c>
      <c r="F31" s="15">
        <v>0</v>
      </c>
    </row>
    <row r="32" spans="1:6" ht="60" customHeight="1" x14ac:dyDescent="0.25">
      <c r="A32" s="25">
        <v>21</v>
      </c>
      <c r="B32" s="34" t="s">
        <v>42</v>
      </c>
      <c r="C32" s="34"/>
      <c r="D32" s="34"/>
      <c r="E32" s="14">
        <v>0</v>
      </c>
      <c r="F32" s="15">
        <v>0</v>
      </c>
    </row>
    <row r="33" spans="1:10" ht="92.25" customHeight="1" x14ac:dyDescent="0.25">
      <c r="A33" s="25">
        <v>22</v>
      </c>
      <c r="B33" s="34" t="s">
        <v>43</v>
      </c>
      <c r="C33" s="34"/>
      <c r="D33" s="34"/>
      <c r="E33" s="14">
        <v>0</v>
      </c>
      <c r="F33" s="15">
        <v>0</v>
      </c>
    </row>
    <row r="35" spans="1:10" x14ac:dyDescent="0.25">
      <c r="A35" s="32" t="s">
        <v>33</v>
      </c>
      <c r="B35" s="32"/>
      <c r="C35" s="32"/>
      <c r="D35" s="32"/>
      <c r="E35" s="32"/>
      <c r="F35" s="32"/>
    </row>
    <row r="37" spans="1:10" ht="60" x14ac:dyDescent="0.25">
      <c r="A37" s="44" t="s">
        <v>12</v>
      </c>
      <c r="B37" s="45"/>
      <c r="C37" s="45"/>
      <c r="D37" s="46"/>
      <c r="E37" s="2" t="s">
        <v>12</v>
      </c>
      <c r="F37" s="2" t="s">
        <v>22</v>
      </c>
    </row>
    <row r="38" spans="1:10" x14ac:dyDescent="0.25">
      <c r="A38" s="47" t="s">
        <v>23</v>
      </c>
      <c r="B38" s="48"/>
      <c r="C38" s="48"/>
      <c r="D38" s="49"/>
      <c r="E38" s="21">
        <f>SUM(E39:E46)</f>
        <v>42</v>
      </c>
      <c r="F38" s="22">
        <f>SUM(F39:F46)</f>
        <v>588273027.54999995</v>
      </c>
      <c r="I38" s="24">
        <v>588273027.54999995</v>
      </c>
      <c r="J38" s="24">
        <f>F38-I38</f>
        <v>0</v>
      </c>
    </row>
    <row r="39" spans="1:10" ht="30" customHeight="1" x14ac:dyDescent="0.25">
      <c r="A39" s="38" t="s">
        <v>13</v>
      </c>
      <c r="B39" s="39"/>
      <c r="C39" s="39"/>
      <c r="D39" s="40"/>
      <c r="E39" s="14">
        <f>E26</f>
        <v>0</v>
      </c>
      <c r="F39" s="15">
        <f>F26</f>
        <v>0</v>
      </c>
      <c r="J39" s="24">
        <f t="shared" ref="J39:J46" si="0">F39-I39</f>
        <v>0</v>
      </c>
    </row>
    <row r="40" spans="1:10" ht="30" customHeight="1" x14ac:dyDescent="0.25">
      <c r="A40" s="38" t="s">
        <v>14</v>
      </c>
      <c r="B40" s="39"/>
      <c r="C40" s="39"/>
      <c r="D40" s="40"/>
      <c r="E40" s="14">
        <f>E30</f>
        <v>24</v>
      </c>
      <c r="F40" s="15">
        <f>F30</f>
        <v>3180139.07</v>
      </c>
      <c r="I40" s="24">
        <v>3180139.07</v>
      </c>
      <c r="J40" s="24">
        <f t="shared" si="0"/>
        <v>0</v>
      </c>
    </row>
    <row r="41" spans="1:10" ht="30" customHeight="1" x14ac:dyDescent="0.25">
      <c r="A41" s="38" t="s">
        <v>15</v>
      </c>
      <c r="B41" s="39"/>
      <c r="C41" s="39"/>
      <c r="D41" s="40"/>
      <c r="E41" s="14">
        <f>E29</f>
        <v>5</v>
      </c>
      <c r="F41" s="15">
        <f>F29</f>
        <v>63611364</v>
      </c>
      <c r="I41" s="51">
        <v>63611364</v>
      </c>
      <c r="J41" s="24">
        <f t="shared" si="0"/>
        <v>0</v>
      </c>
    </row>
    <row r="42" spans="1:10" ht="75" customHeight="1" x14ac:dyDescent="0.25">
      <c r="A42" s="38" t="s">
        <v>44</v>
      </c>
      <c r="B42" s="39"/>
      <c r="C42" s="39"/>
      <c r="D42" s="40"/>
      <c r="E42" s="14">
        <f>SUM(E43:E45)</f>
        <v>0</v>
      </c>
      <c r="F42" s="15">
        <f>SUM(F43:F45)</f>
        <v>0</v>
      </c>
      <c r="J42" s="24">
        <f t="shared" si="0"/>
        <v>0</v>
      </c>
    </row>
    <row r="43" spans="1:10" ht="75" customHeight="1" x14ac:dyDescent="0.25">
      <c r="A43" s="41" t="s">
        <v>45</v>
      </c>
      <c r="B43" s="42"/>
      <c r="C43" s="42"/>
      <c r="D43" s="43"/>
      <c r="E43" s="14">
        <f>E31</f>
        <v>0</v>
      </c>
      <c r="F43" s="15">
        <f>F31</f>
        <v>0</v>
      </c>
      <c r="J43" s="24">
        <f t="shared" si="0"/>
        <v>0</v>
      </c>
    </row>
    <row r="44" spans="1:10" ht="64.5" customHeight="1" x14ac:dyDescent="0.25">
      <c r="A44" s="41" t="s">
        <v>46</v>
      </c>
      <c r="B44" s="42"/>
      <c r="C44" s="42"/>
      <c r="D44" s="43"/>
      <c r="E44" s="14">
        <f t="shared" ref="E44:F45" si="1">E32</f>
        <v>0</v>
      </c>
      <c r="F44" s="15">
        <f t="shared" si="1"/>
        <v>0</v>
      </c>
      <c r="J44" s="24">
        <f t="shared" si="0"/>
        <v>0</v>
      </c>
    </row>
    <row r="45" spans="1:10" ht="92.25" customHeight="1" x14ac:dyDescent="0.25">
      <c r="A45" s="41" t="s">
        <v>47</v>
      </c>
      <c r="B45" s="42"/>
      <c r="C45" s="42"/>
      <c r="D45" s="43"/>
      <c r="E45" s="14">
        <f t="shared" si="1"/>
        <v>0</v>
      </c>
      <c r="F45" s="15">
        <f t="shared" si="1"/>
        <v>0</v>
      </c>
      <c r="J45" s="24">
        <f t="shared" si="0"/>
        <v>0</v>
      </c>
    </row>
    <row r="46" spans="1:10" ht="45" customHeight="1" x14ac:dyDescent="0.25">
      <c r="A46" s="38" t="s">
        <v>24</v>
      </c>
      <c r="B46" s="39"/>
      <c r="C46" s="39"/>
      <c r="D46" s="40"/>
      <c r="E46" s="14">
        <f>COUNTIF(C6:C21,120)+COUNTIF(C6:C21,130)+COUNTIF(C6:C21,131)+COUNTIF(C6:C21,121)+COUNTIF(C6:C21,132)+COUNTIF(C6:C21,122)</f>
        <v>13</v>
      </c>
      <c r="F46" s="15">
        <f>SUMIF(C6:C21,120,F6:F21)+SUMIF(C6:C21,130,F6:F21)+SUMIF(C6:C21,131,F6:F21)+SUMIF(C6:C21,121,F6:F21)+SUMIF(C6:C21,132,F6:F21)+SUMIF(C6:C21,122,F6:F21)</f>
        <v>521481524.47999996</v>
      </c>
      <c r="I46" s="24">
        <v>521481524.48000002</v>
      </c>
      <c r="J46" s="24">
        <f t="shared" si="0"/>
        <v>0</v>
      </c>
    </row>
    <row r="47" spans="1:10" ht="58.5" customHeight="1" x14ac:dyDescent="0.25">
      <c r="A47" s="41" t="s">
        <v>16</v>
      </c>
      <c r="B47" s="42"/>
      <c r="C47" s="42"/>
      <c r="D47" s="43"/>
      <c r="E47" s="14">
        <f>COUNTIF(C6:C21,131)+COUNTIF(C6:C21,121)+COUNTIF(C6:C21,132)+COUNTIF(C6:C21,122)</f>
        <v>3</v>
      </c>
      <c r="F47" s="15">
        <f>SUMIF(C6:C21,131,F6:F21)+SUMIF(C6:C21,121,F6:F21)+SUMIF(C6:C21,132,F6:F21)+SUMIF(C6:C21,122,F6:F21)</f>
        <v>5345310</v>
      </c>
    </row>
    <row r="50" spans="1:3" x14ac:dyDescent="0.25">
      <c r="A50" s="37" t="s">
        <v>1</v>
      </c>
      <c r="B50" s="37"/>
      <c r="C50" s="1"/>
    </row>
    <row r="51" spans="1:3" x14ac:dyDescent="0.25">
      <c r="A51" s="37" t="s">
        <v>2</v>
      </c>
      <c r="B51" s="37"/>
      <c r="C51" s="6" t="s">
        <v>0</v>
      </c>
    </row>
  </sheetData>
  <mergeCells count="26">
    <mergeCell ref="A50:B50"/>
    <mergeCell ref="A51:B51"/>
    <mergeCell ref="A46:D46"/>
    <mergeCell ref="A47:D47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1:F1"/>
    <mergeCell ref="A35:F35"/>
    <mergeCell ref="A3:F3"/>
    <mergeCell ref="A23:F23"/>
    <mergeCell ref="B25:D25"/>
    <mergeCell ref="B33:D33"/>
    <mergeCell ref="B26:D26"/>
    <mergeCell ref="B27:D27"/>
    <mergeCell ref="B30:D30"/>
    <mergeCell ref="B29:D29"/>
    <mergeCell ref="B28:D28"/>
    <mergeCell ref="B31:D31"/>
    <mergeCell ref="B32:D32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view="pageBreakPreview" zoomScaleNormal="100" zoomScaleSheetLayoutView="100" workbookViewId="0">
      <pane ySplit="2" topLeftCell="A8" activePane="bottomLeft" state="frozen"/>
      <selection pane="bottomLeft" activeCell="D11" sqref="D11"/>
    </sheetView>
  </sheetViews>
  <sheetFormatPr defaultRowHeight="15" x14ac:dyDescent="0.25"/>
  <cols>
    <col min="1" max="1" width="7.85546875" customWidth="1"/>
    <col min="2" max="2" width="16.42578125" style="10" customWidth="1"/>
    <col min="3" max="3" width="45.7109375" customWidth="1"/>
    <col min="4" max="4" width="16.42578125" customWidth="1"/>
    <col min="5" max="5" width="32.28515625" style="10" customWidth="1"/>
    <col min="6" max="6" width="14.85546875" customWidth="1"/>
    <col min="7" max="7" width="17.140625" customWidth="1"/>
  </cols>
  <sheetData>
    <row r="1" spans="1:7" ht="15.75" thickBot="1" x14ac:dyDescent="0.3">
      <c r="A1" s="50" t="s">
        <v>25</v>
      </c>
      <c r="B1" s="50"/>
      <c r="C1" s="50"/>
      <c r="D1" s="50"/>
      <c r="E1" s="50"/>
      <c r="F1" s="50"/>
      <c r="G1" s="50"/>
    </row>
    <row r="2" spans="1:7" ht="195" x14ac:dyDescent="0.25">
      <c r="A2" s="3" t="s">
        <v>29</v>
      </c>
      <c r="B2" s="8" t="s">
        <v>26</v>
      </c>
      <c r="C2" s="3" t="s">
        <v>27</v>
      </c>
      <c r="D2" s="3" t="s">
        <v>32</v>
      </c>
      <c r="E2" s="8" t="s">
        <v>28</v>
      </c>
      <c r="F2" s="3" t="s">
        <v>30</v>
      </c>
      <c r="G2" s="3" t="s">
        <v>31</v>
      </c>
    </row>
    <row r="3" spans="1:7" ht="120" x14ac:dyDescent="0.25">
      <c r="A3" s="16">
        <v>4</v>
      </c>
      <c r="B3" s="8" t="s">
        <v>48</v>
      </c>
      <c r="C3" s="30" t="s">
        <v>49</v>
      </c>
      <c r="D3" s="30">
        <v>90</v>
      </c>
      <c r="E3" s="8" t="s">
        <v>95</v>
      </c>
      <c r="F3" s="12">
        <f>68328+23000</f>
        <v>91328</v>
      </c>
      <c r="G3" s="12">
        <f>68328+23000</f>
        <v>91328</v>
      </c>
    </row>
    <row r="4" spans="1:7" ht="75" x14ac:dyDescent="0.25">
      <c r="A4" s="16">
        <v>15</v>
      </c>
      <c r="B4" s="8" t="s">
        <v>85</v>
      </c>
      <c r="C4" s="30" t="s">
        <v>86</v>
      </c>
      <c r="D4" s="30">
        <v>70</v>
      </c>
      <c r="E4" s="8" t="s">
        <v>92</v>
      </c>
      <c r="F4" s="12">
        <v>75499.5</v>
      </c>
      <c r="G4" s="12">
        <v>75499.5</v>
      </c>
    </row>
    <row r="5" spans="1:7" x14ac:dyDescent="0.25">
      <c r="A5" s="16">
        <v>24</v>
      </c>
      <c r="B5" s="8" t="s">
        <v>93</v>
      </c>
      <c r="C5" s="30" t="s">
        <v>87</v>
      </c>
      <c r="D5" s="30">
        <v>90</v>
      </c>
      <c r="E5" s="8" t="s">
        <v>94</v>
      </c>
      <c r="F5" s="12">
        <v>252000</v>
      </c>
      <c r="G5" s="12">
        <v>0</v>
      </c>
    </row>
    <row r="6" spans="1:7" ht="30" x14ac:dyDescent="0.25">
      <c r="A6" s="16">
        <v>63</v>
      </c>
      <c r="B6" s="8" t="s">
        <v>88</v>
      </c>
      <c r="C6" s="30" t="s">
        <v>89</v>
      </c>
      <c r="D6" s="30">
        <v>90</v>
      </c>
      <c r="E6" s="8" t="s">
        <v>94</v>
      </c>
      <c r="F6" s="12">
        <v>143160</v>
      </c>
      <c r="G6" s="12">
        <v>143160</v>
      </c>
    </row>
    <row r="7" spans="1:7" ht="120" x14ac:dyDescent="0.25">
      <c r="A7" s="16">
        <v>65</v>
      </c>
      <c r="B7" s="8" t="s">
        <v>90</v>
      </c>
      <c r="C7" s="30" t="s">
        <v>91</v>
      </c>
      <c r="D7" s="30">
        <v>90</v>
      </c>
      <c r="E7" s="8" t="s">
        <v>96</v>
      </c>
      <c r="F7" s="12">
        <f>116952+2420</f>
        <v>119372</v>
      </c>
      <c r="G7" s="12">
        <f>116952+2420</f>
        <v>119372</v>
      </c>
    </row>
    <row r="8" spans="1:7" ht="105" x14ac:dyDescent="0.25">
      <c r="A8" s="16">
        <v>68</v>
      </c>
      <c r="B8" s="8" t="s">
        <v>97</v>
      </c>
      <c r="C8" s="30" t="s">
        <v>98</v>
      </c>
      <c r="D8" s="16">
        <v>10</v>
      </c>
      <c r="E8" s="8" t="s">
        <v>50</v>
      </c>
      <c r="F8" s="12">
        <v>99949</v>
      </c>
      <c r="G8" s="12">
        <v>99949</v>
      </c>
    </row>
    <row r="9" spans="1:7" ht="45" x14ac:dyDescent="0.25">
      <c r="A9" s="16">
        <v>86</v>
      </c>
      <c r="B9" s="8" t="s">
        <v>37</v>
      </c>
      <c r="C9" s="30" t="s">
        <v>38</v>
      </c>
      <c r="D9" s="30">
        <v>70</v>
      </c>
      <c r="E9" s="8" t="s">
        <v>94</v>
      </c>
      <c r="F9" s="12">
        <v>1139196</v>
      </c>
      <c r="G9" s="12">
        <v>1102476</v>
      </c>
    </row>
    <row r="10" spans="1:7" x14ac:dyDescent="0.25">
      <c r="A10" s="16">
        <v>95</v>
      </c>
      <c r="B10" s="8" t="s">
        <v>39</v>
      </c>
      <c r="C10" s="30" t="s">
        <v>40</v>
      </c>
      <c r="D10" s="30">
        <v>90</v>
      </c>
      <c r="E10" s="8" t="s">
        <v>94</v>
      </c>
      <c r="F10" s="12">
        <v>15360</v>
      </c>
      <c r="G10" s="12">
        <v>9600</v>
      </c>
    </row>
    <row r="11" spans="1:7" ht="105" x14ac:dyDescent="0.25">
      <c r="A11" s="16">
        <v>143</v>
      </c>
      <c r="B11" s="8" t="s">
        <v>99</v>
      </c>
      <c r="C11" s="30" t="s">
        <v>100</v>
      </c>
      <c r="D11" s="16">
        <v>80</v>
      </c>
      <c r="E11" s="8" t="s">
        <v>50</v>
      </c>
      <c r="F11" s="12">
        <v>44700</v>
      </c>
      <c r="G11" s="12">
        <v>44700</v>
      </c>
    </row>
    <row r="12" spans="1:7" x14ac:dyDescent="0.25">
      <c r="A12" s="26"/>
      <c r="B12" s="27"/>
      <c r="C12" s="28"/>
      <c r="D12" s="28"/>
      <c r="E12" s="27"/>
      <c r="F12" s="29"/>
      <c r="G12" s="29"/>
    </row>
    <row r="14" spans="1:7" x14ac:dyDescent="0.25">
      <c r="A14" s="7" t="s">
        <v>1</v>
      </c>
      <c r="B14" s="11"/>
      <c r="C14" s="1"/>
    </row>
    <row r="15" spans="1:7" x14ac:dyDescent="0.25">
      <c r="A15" s="7" t="s">
        <v>2</v>
      </c>
      <c r="B15" s="11"/>
      <c r="D15" s="6" t="s">
        <v>0</v>
      </c>
      <c r="F15" s="24"/>
    </row>
    <row r="17" spans="6:7" x14ac:dyDescent="0.25">
      <c r="F17" s="24"/>
      <c r="G17" s="24"/>
    </row>
    <row r="18" spans="6:7" x14ac:dyDescent="0.25">
      <c r="F18" s="24"/>
      <c r="G18" s="24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Сведения о договорах</vt:lpstr>
      <vt:lpstr>Сведения о товарах РФ</vt:lpstr>
      <vt:lpstr>'Сведения о договорах'!Область_печати</vt:lpstr>
      <vt:lpstr>'Сведения о товарах РФ'!Область_печати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2022-09-28T10:22:29Z</dcterms:modified>
</cp:coreProperties>
</file>