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Сведения о договорах" sheetId="3" r:id="rId1"/>
    <sheet name="Сведения о товарах РФ" sheetId="4" r:id="rId2"/>
    <sheet name="Сведения о товарах РФ за год" sheetId="6" r:id="rId3"/>
  </sheets>
  <definedNames>
    <definedName name="_xlnm._FilterDatabase" localSheetId="2" hidden="1">'Сведения о товарах РФ за год'!$A$2:$K$54</definedName>
    <definedName name="_xlnm.Print_Area" localSheetId="0">'Сведения о договорах'!$A$1:$F$57</definedName>
  </definedNames>
  <calcPr calcId="145621"/>
</workbook>
</file>

<file path=xl/calcChain.xml><?xml version="1.0" encoding="utf-8"?>
<calcChain xmlns="http://schemas.openxmlformats.org/spreadsheetml/2006/main">
  <c r="G19" i="4" l="1"/>
  <c r="F19" i="4"/>
  <c r="F5" i="4"/>
  <c r="F53" i="3" l="1"/>
  <c r="F52" i="3"/>
  <c r="E50" i="3"/>
  <c r="E53" i="3"/>
  <c r="E52" i="3"/>
  <c r="F41" i="3" l="1"/>
  <c r="E41" i="3"/>
  <c r="E42" i="3" s="1"/>
  <c r="F42" i="3" l="1"/>
  <c r="F51" i="3" s="1"/>
  <c r="E51" i="3" l="1"/>
  <c r="F50" i="3"/>
  <c r="E49" i="3" l="1"/>
  <c r="E48" i="3" s="1"/>
  <c r="F49" i="3"/>
  <c r="F48" i="3" s="1"/>
</calcChain>
</file>

<file path=xl/comments1.xml><?xml version="1.0" encoding="utf-8"?>
<comments xmlns="http://schemas.openxmlformats.org/spreadsheetml/2006/main">
  <authors>
    <author>Автор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<sst xmlns="http://schemas.openxmlformats.org/spreadsheetml/2006/main" count="431" uniqueCount="305">
  <si>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</si>
  <si>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</si>
  <si>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</si>
  <si>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</si>
  <si>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</si>
  <si>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</si>
  <si>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</si>
  <si>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</si>
  <si>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</si>
  <si>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</si>
  <si>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</si>
  <si>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</si>
  <si>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</si>
  <si>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</si>
  <si>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</si>
  <si>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</si>
  <si>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</si>
  <si>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</si>
  <si>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</si>
  <si>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</si>
  <si>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</si>
  <si>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</si>
  <si>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</si>
  <si>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</si>
  <si>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</si>
  <si>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</si>
  <si>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</si>
  <si>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</si>
  <si>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</si>
  <si>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</si>
  <si>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</si>
  <si>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</si>
  <si>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</si>
  <si>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</si>
  <si>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</si>
  <si>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</si>
  <si>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</si>
  <si>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</si>
  <si>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</si>
  <si>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26.51.4</t>
  </si>
  <si>
    <t>Приборы для измерения электрических величин или ионизирующих излучений</t>
  </si>
  <si>
    <t>Трансформаторы электрические</t>
  </si>
  <si>
    <t>25.73.30</t>
  </si>
  <si>
    <t>Инструмент ручной прочий</t>
  </si>
  <si>
    <t>27.11.4</t>
  </si>
  <si>
    <t>21</t>
  </si>
  <si>
    <t>40</t>
  </si>
  <si>
    <t>63</t>
  </si>
  <si>
    <t>50</t>
  </si>
  <si>
    <t>81</t>
  </si>
  <si>
    <t>60</t>
  </si>
  <si>
    <t>85</t>
  </si>
  <si>
    <t>27.12.1</t>
  </si>
  <si>
    <t>Устройства для коммутации или защиты электрических цепей на напряжение более 1 кВ</t>
  </si>
  <si>
    <t>94</t>
  </si>
  <si>
    <t>1</t>
  </si>
  <si>
    <t>Услуги по проведению предрейсового, послерейсового медицинского осмотра водителей Кондинского филиала АО «ЮРЭСК» на 2022 год</t>
  </si>
  <si>
    <t>27.40</t>
  </si>
  <si>
    <t>Оборудование электрическое осветительное</t>
  </si>
  <si>
    <t>27.90</t>
  </si>
  <si>
    <t>Оборудование электрическое прочее</t>
  </si>
  <si>
    <t>Мебель металлическая для офисов</t>
  </si>
  <si>
    <t>Мебель деревянная для офисов</t>
  </si>
  <si>
    <t>18</t>
  </si>
  <si>
    <t>95</t>
  </si>
  <si>
    <t>99</t>
  </si>
  <si>
    <t>226</t>
  </si>
  <si>
    <t>227</t>
  </si>
  <si>
    <t>25.29.12</t>
  </si>
  <si>
    <t>31.01.11</t>
  </si>
  <si>
    <t>31.01.12</t>
  </si>
  <si>
    <t>Емкости металлические для сжатых или сжиженных газов</t>
  </si>
  <si>
    <t>75</t>
  </si>
  <si>
    <t>Размер достигнутой доли закупок товара российского происхождения (процентов)</t>
  </si>
  <si>
    <t>90</t>
  </si>
  <si>
    <t>13</t>
  </si>
  <si>
    <t>17.12</t>
  </si>
  <si>
    <t>Бумага и картон</t>
  </si>
  <si>
    <t>15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</si>
  <si>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</si>
  <si>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</si>
  <si>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22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</si>
  <si>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</si>
  <si>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</si>
  <si>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23</t>
  </si>
  <si>
    <t>25.73.60</t>
  </si>
  <si>
    <t>Инструмент прочий</t>
  </si>
  <si>
    <t>33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</si>
  <si>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</si>
  <si>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</si>
  <si>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37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</si>
  <si>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</si>
  <si>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</si>
  <si>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38</t>
  </si>
  <si>
    <t>26.20.16</t>
  </si>
  <si>
    <t>Устройства ввода или вывода, содержащие или не содержащие в одном корпусе запоминающие устройства</t>
  </si>
  <si>
    <t>39</t>
  </si>
  <si>
    <t>26.20.17</t>
  </si>
  <si>
    <t>Мониторы и проекторы, преимущественно используемые в системах автоматической обработки данных</t>
  </si>
  <si>
    <t>26.20.2</t>
  </si>
  <si>
    <t>Устройства запоминающие и прочие устройства хранения данных</t>
  </si>
  <si>
    <t>26.30.22</t>
  </si>
  <si>
    <t>Аппараты телефонные для сотовых сетей связи или для прочих беспроводных сетей</t>
  </si>
  <si>
    <t>52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</si>
  <si>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</si>
  <si>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</si>
  <si>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53</t>
  </si>
  <si>
    <t>26.30.5</t>
  </si>
  <si>
    <t>Устройства охранной или пожарной сигнализации и аналогичная аппаратура</t>
  </si>
  <si>
    <t>55</t>
  </si>
  <si>
    <t>26.40</t>
  </si>
  <si>
    <t>Техника бытовая электронная</t>
  </si>
  <si>
    <t>64</t>
  </si>
  <si>
    <t>26.51.5</t>
  </si>
  <si>
    <t>Приборы для контроля прочих физических величин</t>
  </si>
  <si>
    <t>65</t>
  </si>
  <si>
    <t>26.51.6</t>
  </si>
  <si>
    <t>Инструменты и приборы прочие для измерения, контроля и испытаний</t>
  </si>
  <si>
    <t>79</t>
  </si>
  <si>
    <t>26.70</t>
  </si>
  <si>
    <t>Приборы оптические и фотографическое оборудование</t>
  </si>
  <si>
    <t>86</t>
  </si>
  <si>
    <t>27.12.2</t>
  </si>
  <si>
    <t>Устройства коммутации или защиты электрических цепей на напряжение не более 1 кВ</t>
  </si>
  <si>
    <t>87</t>
  </si>
  <si>
    <t>27.12.31</t>
  </si>
  <si>
    <t>Панели и прочие комплекты электрической аппаратуры коммутации или защиты на напряжение не более 1 кВ</t>
  </si>
  <si>
    <t>100</t>
  </si>
  <si>
    <t>27.90.31.110</t>
  </si>
  <si>
    <t>Машины и оборудование электрические для пайки мягким и твердым припоем и сварки</t>
  </si>
  <si>
    <t>105</t>
  </si>
  <si>
    <t>28.13.14</t>
  </si>
  <si>
    <t>Насосы центробежные подачи жидкостей прочие; насосы прочие</t>
  </si>
  <si>
    <t>109</t>
  </si>
  <si>
    <t>28.13.28</t>
  </si>
  <si>
    <t>Компрессоры прочие</t>
  </si>
  <si>
    <t>136</t>
  </si>
  <si>
    <t>28.23</t>
  </si>
  <si>
    <t>Машины офисные и оборудование, кроме компьютеров и периферийного оборудования</t>
  </si>
  <si>
    <t>137</t>
  </si>
  <si>
    <t>28.24.1</t>
  </si>
  <si>
    <t>Инструменты ручные электрические; инструменты ручные прочие с механизированным приводом</t>
  </si>
  <si>
    <t>149</t>
  </si>
  <si>
    <t>28.3</t>
  </si>
  <si>
    <t>Машины и оборудование для сельского и лесного хозяйства</t>
  </si>
  <si>
    <t>151</t>
  </si>
  <si>
    <t>28.41.2</t>
  </si>
  <si>
    <t>Станки токарные, расточные и фрезерные металлорежущие</t>
  </si>
  <si>
    <t>70</t>
  </si>
  <si>
    <t>152</t>
  </si>
  <si>
    <t>28.41.3</t>
  </si>
  <si>
    <t>Станки металлообрабатывающие прочие</t>
  </si>
  <si>
    <t>229</t>
  </si>
  <si>
    <t>31.03.1</t>
  </si>
  <si>
    <t>Матрасы</t>
  </si>
  <si>
    <t>230</t>
  </si>
  <si>
    <t>31.09.11</t>
  </si>
  <si>
    <t>Мебель металлическая, не включенная в другие группировки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</si>
  <si>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декабре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</si>
  <si>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  за 2022 год</t>
  </si>
  <si>
    <t>Аренда здания РММ по адресу: ХМАО-Югра, г. Югорск, ул. Геологов, 5</t>
  </si>
  <si>
    <t>58601045152220001880000</t>
  </si>
  <si>
    <t>Поставка арматуры для ВЛ для АО «ЮРЭСК»</t>
  </si>
  <si>
    <t>58601045152220001890000</t>
  </si>
  <si>
    <t>Поставка Передвижной авторемонтной мастерской на базе ГАЗ-330272 для АО «ЮРЭСК»</t>
  </si>
  <si>
    <t>58601045152220001900000</t>
  </si>
  <si>
    <t>на право заключения договора на выполнение работ по капитальному ремонту ВЛ-35 кВ Фарада-Тесла 1, 2 цепь для АО «ЮРЭСК»</t>
  </si>
  <si>
    <t>58601045152220001910000</t>
  </si>
  <si>
    <t>Услуги почтовой связи, дополнительные и иные услуги Блока почтового бизнеса и социальных услуг АО «Почта России»</t>
  </si>
  <si>
    <t>58601045152220001920000</t>
  </si>
  <si>
    <t>Услуги по технической поддержке корпоративного сайта АО «ЮРЭСК»</t>
  </si>
  <si>
    <t>58601045152220001930000</t>
  </si>
  <si>
    <t>Коммунальные услуги по вывозу жидких бытовых отходов от зданий Кондинского филиала АО «ЮРЭСК»</t>
  </si>
  <si>
    <t>58601045152220001940000</t>
  </si>
  <si>
    <t>58601045152220001960000</t>
  </si>
  <si>
    <t>Услуги по теплоснабжению в г. Югорске для нужд Советского филиала</t>
  </si>
  <si>
    <t>58601045152220001980000</t>
  </si>
  <si>
    <t>Услуги по теплоснабжению в Советском районе для нужд Советского филиала</t>
  </si>
  <si>
    <t>58601045152220001970000</t>
  </si>
  <si>
    <t>Услуги по поставке электроэнергии для нужд административного здания АО «ЮРЭСК»</t>
  </si>
  <si>
    <t>58601045152220001990000</t>
  </si>
  <si>
    <t>Услуги по организации и проведению мероприятия, посвященного празднованию Дня энергетика</t>
  </si>
  <si>
    <t>58601045152220002010000</t>
  </si>
  <si>
    <t>58601045152220002000000</t>
  </si>
  <si>
    <t>Услуги по холодному водоснабжению и водоотведению для нужд административного здания АО «ЮРЭСК»</t>
  </si>
  <si>
    <t>58601045152220002020000</t>
  </si>
  <si>
    <t>Услуги предоставления сотовой связи</t>
  </si>
  <si>
    <t>58601045152220002030000</t>
  </si>
  <si>
    <t>Услуги по поставке электроэнергии в г. Югорске и Советском районе для нужд Советского филиала АО «ЮРЭСК»</t>
  </si>
  <si>
    <t>58601045152220001950000</t>
  </si>
  <si>
    <t>Услуги по оценке технического состояния высоковольтного электротехнического оборудования, линий электропередач и определению уровня готовности АО "ЮРЭСК" к работе в осенне-зимний период 2023-2024</t>
  </si>
  <si>
    <t>58601045152220002040000</t>
  </si>
  <si>
    <t>Услуги по доработке автоматизированной системы УКС (Инвест. деятельность) в 1С для АО «ЮРЭСК»</t>
  </si>
  <si>
    <t>58601045152220002050000</t>
  </si>
  <si>
    <t>Оказание услуг по замене (оборудования поставщика) двигателя R6105IZLD, регулировке и пусконаладке дизельной электростанции для АО «ЮРЭСК»</t>
  </si>
  <si>
    <t>58601045152220002060000</t>
  </si>
  <si>
    <t>Услуги по проведению предрейсового, послерейсового медицинского осмотра водителей в г. Югорске для нужд Советского филиала</t>
  </si>
  <si>
    <t>58601045152220002070000</t>
  </si>
  <si>
    <t>Техническое обслуживание и ремонт автотранспорта Советского филиала</t>
  </si>
  <si>
    <t>58601045152220002080000</t>
  </si>
  <si>
    <t>Услуги по проведению периодических медицинских осмотров работников Кондинского филиала АО «ЮРЭСК»</t>
  </si>
  <si>
    <t>58601045152220002090000</t>
  </si>
  <si>
    <t>Услуги предоставления интернет, стационарной телефонной связи</t>
  </si>
  <si>
    <t>58601045152220002100000</t>
  </si>
  <si>
    <t>Лот 1: Оказание медицинских услуг по прохождению периодических медицинских осмотров работников исполнительного аппарата АО «ЮРЭСК».</t>
  </si>
  <si>
    <t>58601045152220002110000</t>
  </si>
  <si>
    <t>Лот 2: Оказание медицинских услуг по прохождению предварительных медицинских осмотров работников исполнительного аппарата АО «ЮРЭСК».</t>
  </si>
  <si>
    <t>58601045152220002120000</t>
  </si>
  <si>
    <t>Лот 3: Оказание медицинских услуг по прохождению психиатрического освидетельствования работников исполнительного аппарата АО «ЮРЭСК».</t>
  </si>
  <si>
    <t>58601045152220002130000</t>
  </si>
  <si>
    <t>Соглашение о возмещении расходов по оперативно-техническому управлению, технического обслуживанию и ремонту Объекта общедолевой собственности ПС 220кВ «Югра»</t>
  </si>
  <si>
    <t>58601045152220002140000</t>
  </si>
  <si>
    <t>Услуги по теплоснабжению административного здания АО «ЮРЭСК»</t>
  </si>
  <si>
    <t>58601045152230000060000</t>
  </si>
  <si>
    <t>Поставка офисных кресел для АО «ЮРЭСК»</t>
  </si>
  <si>
    <t>58601045152220002150000</t>
  </si>
  <si>
    <t>26.40.31.190</t>
  </si>
  <si>
    <t>Аппаратура для воспроизведения звука прочая</t>
  </si>
  <si>
    <t>26.40.42.120</t>
  </si>
  <si>
    <t>Телефоны головные, наушники и комбинированные устройства, состоящие из микрофона и громкоговорителя</t>
  </si>
  <si>
    <t>58601045152220001020000</t>
  </si>
  <si>
    <t>58601045152220001590000</t>
  </si>
  <si>
    <t>58601045152220001010000</t>
  </si>
  <si>
    <t>58601045152220001300000</t>
  </si>
  <si>
    <t>58601045152220001020000
58601045152220001720000</t>
  </si>
  <si>
    <t>26.12.30</t>
  </si>
  <si>
    <t>Карты со встроенными интегральными схемами (смарт- карты)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</si>
  <si>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</si>
  <si>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58601045152220001020000</t>
  </si>
  <si>
    <t xml:space="preserve">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</si>
  <si>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 xml:space="preserve">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58601045152220001270000
58601045152220001280000</t>
  </si>
  <si>
    <t>4</t>
  </si>
  <si>
    <t>13.94.1</t>
  </si>
  <si>
    <t>Канаты, веревки, шпагат и сети, кроме отходов</t>
  </si>
  <si>
    <t>24</t>
  </si>
  <si>
    <t>26.11</t>
  </si>
  <si>
    <t>Компоненты электронные</t>
  </si>
  <si>
    <t>32</t>
  </si>
  <si>
    <t>Карты со встроенными интегральными схемами (смарт-карты)</t>
  </si>
  <si>
    <t>3</t>
  </si>
  <si>
    <t>43</t>
  </si>
  <si>
    <t>26.30.11.120</t>
  </si>
  <si>
    <t>Средства связи, выполняющие функцию цифровых транспортных систем</t>
  </si>
  <si>
    <t>49</t>
  </si>
  <si>
    <t>56</t>
  </si>
  <si>
    <t>59</t>
  </si>
  <si>
    <t>68</t>
  </si>
  <si>
    <t>26.60</t>
  </si>
  <si>
    <t>Оборудование для облучения, электрическое диагностическое и терапевтическое, применяемые в медицинских целях</t>
  </si>
  <si>
    <t>10</t>
  </si>
  <si>
    <t>84</t>
  </si>
  <si>
    <t>27.11.3</t>
  </si>
  <si>
    <t>Установки генераторные электрические и вращающиеся преобразователи</t>
  </si>
  <si>
    <t>97</t>
  </si>
  <si>
    <t>27.51.13</t>
  </si>
  <si>
    <t>Машины стиральные бытовые и машины для сушки одежды</t>
  </si>
  <si>
    <t>135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</si>
  <si>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</si>
  <si>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</si>
  <si>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143</t>
  </si>
  <si>
    <t>28.25.14.110</t>
  </si>
  <si>
    <t>Оборудование и аппараты для фильтрования, обеззараживания и (или) очистки воздуха</t>
  </si>
  <si>
    <t>80</t>
  </si>
  <si>
    <t>145</t>
  </si>
  <si>
    <t>28.29.12</t>
  </si>
  <si>
    <t>Оборудование и установки для фильтрования или очистки жидкостей</t>
  </si>
  <si>
    <t>231</t>
  </si>
  <si>
    <t>31.09.12</t>
  </si>
  <si>
    <t>Мебель деревянная для спальни, столовой и гостиной</t>
  </si>
  <si>
    <t>233</t>
  </si>
  <si>
    <t>31.09.14.110</t>
  </si>
  <si>
    <t>Мебель из пластмассовых материалов</t>
  </si>
  <si>
    <t>58601045152220001230000</t>
  </si>
  <si>
    <t>58601045152220000560000</t>
  </si>
  <si>
    <t>58601045152220001140000</t>
  </si>
  <si>
    <t>58601045152220000710000</t>
  </si>
  <si>
    <t>58601045152220000760000</t>
  </si>
  <si>
    <t>58601045152220000740000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</si>
  <si>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ЕИС;
58601045152220000840000</t>
  </si>
  <si>
    <t>58601045152220000710000
58601045152220000760000</t>
  </si>
  <si>
    <t>58601045152220001020000
58601045152220000710000
58601045152220000760000
58601045152220000020000
58601045152220001140000</t>
  </si>
  <si>
    <t>58601045152220000710000
58601045152220000900000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58601045152220001310000</t>
  </si>
  <si>
    <t>58601045152220001020000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58601045152220000020000</t>
  </si>
  <si>
    <t>58601045152220001020000
58601045152220000600000
58601045152220000180000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58601045152210001340000
58601045152220001370000</t>
  </si>
  <si>
    <t>58601045152220000180000</t>
  </si>
  <si>
    <t>58601045152220000900000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58601045152220001310000</t>
  </si>
  <si>
    <t>58601045152220001020000
58601045152220000020000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58601045152220001310000</t>
  </si>
  <si>
    <t>58601045152220001020000
58601045152220001310000</t>
  </si>
  <si>
    <t>58601045152220000510000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58601045152220000020000
58601045152220001310000
58601045152220000740000</t>
  </si>
  <si>
    <t>58601045152220000510000</t>
  </si>
  <si>
    <t>58601045152220001590000
58601045152220000600000
58601045152220000180000
58601045152210001340000
58601045152220001370000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58601045152220000740000</t>
  </si>
  <si>
    <t>58601045152220001020000
58601045152220000510000</t>
  </si>
  <si>
    <t>58601045152220001010000
58601045152220000600000
58601045152220000750000
58601045152220000360000
58601045152220000180000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58601045152210001340000
58601045152220001370000</t>
  </si>
  <si>
    <t>58601045152220000760000
58601045152220001380000</t>
  </si>
  <si>
    <t>58601045152210001280000
58601045152220000750000
58601045152220000020000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58601045152220001260000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</si>
  <si>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58601045152220000600000
58601045152220000750000
58601045152220000740000</t>
  </si>
  <si>
    <t>58601045152220000600000
58601045152210001340000
58601045152220001370000</t>
  </si>
  <si>
    <t>58601045152220001720000
58601045152220001020000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58601045152220000750000
58601045152220000020000
58601045152220000490000
58601045152210001340000
58601045152220001370000
58601045152220001310000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</si>
  <si>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58601045152220000750000
58601045152220001240000
58601045152220000740000</t>
  </si>
  <si>
    <t>58601045152220001270000
58601045152220001280000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58601045152220000400000
58601045152220000750000
58601045152220000760000
58601045152220001310000</t>
  </si>
  <si>
    <t>58601045152220001230000
58601045152220001250000</t>
  </si>
  <si>
    <t>58601045152220001300000
58601045152220000760000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</si>
  <si>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58601045152220000710000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</si>
  <si>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58601045152220000710000
58601045152220000020000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</si>
  <si>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58601045152220000020000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</si>
</sst>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>
      <selection activeCell="H52" sqref="H52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0.75" customHeight="1" x14ac:dyDescent="0.3">
      <c r="A1" s="31" t="s">
        <v>158</v>
      </c>
      <c r="B1" s="31"/>
      <c r="C1" s="31"/>
      <c r="D1" s="31"/>
      <c r="E1" s="31"/>
      <c r="F1" s="31"/>
    </row>
    <row r="3" spans="1:6" ht="30.75" customHeight="1" x14ac:dyDescent="0.25">
      <c r="A3" s="32" t="s">
        <v>3</v>
      </c>
      <c r="B3" s="32"/>
      <c r="C3" s="32"/>
      <c r="D3" s="32"/>
      <c r="E3" s="32"/>
      <c r="F3" s="32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160</v>
      </c>
      <c r="C6" s="18">
        <v>220</v>
      </c>
      <c r="D6" s="19" t="s">
        <v>161</v>
      </c>
      <c r="E6" s="30">
        <v>44900</v>
      </c>
      <c r="F6" s="20">
        <v>1082554.06</v>
      </c>
    </row>
    <row r="7" spans="1:6" ht="30" x14ac:dyDescent="0.25">
      <c r="A7" s="16">
        <v>2</v>
      </c>
      <c r="B7" s="17" t="s">
        <v>162</v>
      </c>
      <c r="C7" s="18">
        <v>130</v>
      </c>
      <c r="D7" s="19" t="s">
        <v>163</v>
      </c>
      <c r="E7" s="30">
        <v>44900</v>
      </c>
      <c r="F7" s="20">
        <v>190508.4</v>
      </c>
    </row>
    <row r="8" spans="1:6" ht="45" x14ac:dyDescent="0.25">
      <c r="A8" s="16">
        <v>3</v>
      </c>
      <c r="B8" s="17" t="s">
        <v>164</v>
      </c>
      <c r="C8" s="18">
        <v>131</v>
      </c>
      <c r="D8" s="19" t="s">
        <v>165</v>
      </c>
      <c r="E8" s="30">
        <v>44908</v>
      </c>
      <c r="F8" s="20">
        <v>3700000</v>
      </c>
    </row>
    <row r="9" spans="1:6" ht="60" x14ac:dyDescent="0.25">
      <c r="A9" s="16">
        <v>4</v>
      </c>
      <c r="B9" s="17" t="s">
        <v>166</v>
      </c>
      <c r="C9" s="18">
        <v>131</v>
      </c>
      <c r="D9" s="19" t="s">
        <v>167</v>
      </c>
      <c r="E9" s="30">
        <v>44908</v>
      </c>
      <c r="F9" s="20">
        <v>30157585.199999999</v>
      </c>
    </row>
    <row r="10" spans="1:6" ht="60" x14ac:dyDescent="0.25">
      <c r="A10" s="16">
        <v>5</v>
      </c>
      <c r="B10" s="17" t="s">
        <v>168</v>
      </c>
      <c r="C10" s="18">
        <v>220</v>
      </c>
      <c r="D10" s="19" t="s">
        <v>169</v>
      </c>
      <c r="E10" s="30">
        <v>44907</v>
      </c>
      <c r="F10" s="20">
        <v>700000</v>
      </c>
    </row>
    <row r="11" spans="1:6" ht="30" x14ac:dyDescent="0.25">
      <c r="A11" s="16">
        <v>6</v>
      </c>
      <c r="B11" s="17" t="s">
        <v>170</v>
      </c>
      <c r="C11" s="18">
        <v>220</v>
      </c>
      <c r="D11" s="19" t="s">
        <v>171</v>
      </c>
      <c r="E11" s="30">
        <v>44910</v>
      </c>
      <c r="F11" s="20">
        <v>972000</v>
      </c>
    </row>
    <row r="12" spans="1:6" ht="45" x14ac:dyDescent="0.25">
      <c r="A12" s="16">
        <v>7</v>
      </c>
      <c r="B12" s="17" t="s">
        <v>172</v>
      </c>
      <c r="C12" s="18">
        <v>220</v>
      </c>
      <c r="D12" s="19" t="s">
        <v>173</v>
      </c>
      <c r="E12" s="30">
        <v>44911</v>
      </c>
      <c r="F12" s="20">
        <v>144144</v>
      </c>
    </row>
    <row r="13" spans="1:6" ht="75" x14ac:dyDescent="0.25">
      <c r="A13" s="16">
        <v>8</v>
      </c>
      <c r="B13" s="17" t="s">
        <v>56</v>
      </c>
      <c r="C13" s="18">
        <v>220</v>
      </c>
      <c r="D13" s="19" t="s">
        <v>174</v>
      </c>
      <c r="E13" s="30">
        <v>44911</v>
      </c>
      <c r="F13" s="20">
        <v>984250</v>
      </c>
    </row>
    <row r="14" spans="1:6" ht="30" x14ac:dyDescent="0.25">
      <c r="A14" s="16">
        <v>9</v>
      </c>
      <c r="B14" s="17" t="s">
        <v>175</v>
      </c>
      <c r="C14" s="18">
        <v>220</v>
      </c>
      <c r="D14" s="19" t="s">
        <v>176</v>
      </c>
      <c r="E14" s="30">
        <v>44911</v>
      </c>
      <c r="F14" s="20">
        <v>1819939.38</v>
      </c>
    </row>
    <row r="15" spans="1:6" ht="45" x14ac:dyDescent="0.25">
      <c r="A15" s="16">
        <v>10</v>
      </c>
      <c r="B15" s="17" t="s">
        <v>177</v>
      </c>
      <c r="C15" s="18">
        <v>220</v>
      </c>
      <c r="D15" s="19" t="s">
        <v>178</v>
      </c>
      <c r="E15" s="30">
        <v>44911</v>
      </c>
      <c r="F15" s="20">
        <v>175034.87</v>
      </c>
    </row>
    <row r="16" spans="1:6" ht="45" x14ac:dyDescent="0.25">
      <c r="A16" s="16">
        <v>11</v>
      </c>
      <c r="B16" s="17" t="s">
        <v>179</v>
      </c>
      <c r="C16" s="18">
        <v>220</v>
      </c>
      <c r="D16" s="19" t="s">
        <v>180</v>
      </c>
      <c r="E16" s="30">
        <v>44914</v>
      </c>
      <c r="F16" s="20">
        <v>13813380</v>
      </c>
    </row>
    <row r="17" spans="1:6" ht="45" x14ac:dyDescent="0.25">
      <c r="A17" s="16">
        <v>12</v>
      </c>
      <c r="B17" s="17" t="s">
        <v>181</v>
      </c>
      <c r="C17" s="18">
        <v>220</v>
      </c>
      <c r="D17" s="19" t="s">
        <v>182</v>
      </c>
      <c r="E17" s="30">
        <v>44911</v>
      </c>
      <c r="F17" s="20">
        <v>723976.51</v>
      </c>
    </row>
    <row r="18" spans="1:6" ht="45" x14ac:dyDescent="0.25">
      <c r="A18" s="16">
        <v>13</v>
      </c>
      <c r="B18" s="17" t="s">
        <v>181</v>
      </c>
      <c r="C18" s="18">
        <v>220</v>
      </c>
      <c r="D18" s="19" t="s">
        <v>183</v>
      </c>
      <c r="E18" s="30">
        <v>44911</v>
      </c>
      <c r="F18" s="20">
        <v>267457</v>
      </c>
    </row>
    <row r="19" spans="1:6" ht="60" x14ac:dyDescent="0.25">
      <c r="A19" s="16">
        <v>14</v>
      </c>
      <c r="B19" s="17" t="s">
        <v>184</v>
      </c>
      <c r="C19" s="18">
        <v>220</v>
      </c>
      <c r="D19" s="19" t="s">
        <v>185</v>
      </c>
      <c r="E19" s="30">
        <v>44915</v>
      </c>
      <c r="F19" s="20">
        <v>998955.72</v>
      </c>
    </row>
    <row r="20" spans="1:6" x14ac:dyDescent="0.25">
      <c r="A20" s="16">
        <v>15</v>
      </c>
      <c r="B20" s="17" t="s">
        <v>186</v>
      </c>
      <c r="C20" s="18">
        <v>220</v>
      </c>
      <c r="D20" s="19" t="s">
        <v>187</v>
      </c>
      <c r="E20" s="30">
        <v>44914</v>
      </c>
      <c r="F20" s="20">
        <v>5500000</v>
      </c>
    </row>
    <row r="21" spans="1:6" ht="60" x14ac:dyDescent="0.25">
      <c r="A21" s="16">
        <v>16</v>
      </c>
      <c r="B21" s="17" t="s">
        <v>188</v>
      </c>
      <c r="C21" s="18">
        <v>220</v>
      </c>
      <c r="D21" s="19" t="s">
        <v>189</v>
      </c>
      <c r="E21" s="30">
        <v>44911</v>
      </c>
      <c r="F21" s="20">
        <v>3103429.26</v>
      </c>
    </row>
    <row r="22" spans="1:6" ht="105" x14ac:dyDescent="0.25">
      <c r="A22" s="16">
        <v>17</v>
      </c>
      <c r="B22" s="17" t="s">
        <v>190</v>
      </c>
      <c r="C22" s="18">
        <v>220</v>
      </c>
      <c r="D22" s="19" t="s">
        <v>191</v>
      </c>
      <c r="E22" s="30">
        <v>44921</v>
      </c>
      <c r="F22" s="20">
        <v>2541240</v>
      </c>
    </row>
    <row r="23" spans="1:6" ht="60" x14ac:dyDescent="0.25">
      <c r="A23" s="16">
        <v>18</v>
      </c>
      <c r="B23" s="17" t="s">
        <v>192</v>
      </c>
      <c r="C23" s="18">
        <v>220</v>
      </c>
      <c r="D23" s="19" t="s">
        <v>193</v>
      </c>
      <c r="E23" s="30">
        <v>44918</v>
      </c>
      <c r="F23" s="20">
        <v>1200000</v>
      </c>
    </row>
    <row r="24" spans="1:6" ht="75" x14ac:dyDescent="0.25">
      <c r="A24" s="16">
        <v>19</v>
      </c>
      <c r="B24" s="17" t="s">
        <v>194</v>
      </c>
      <c r="C24" s="18">
        <v>220</v>
      </c>
      <c r="D24" s="19" t="s">
        <v>195</v>
      </c>
      <c r="E24" s="30">
        <v>44922</v>
      </c>
      <c r="F24" s="20">
        <v>443000</v>
      </c>
    </row>
    <row r="25" spans="1:6" ht="60" x14ac:dyDescent="0.25">
      <c r="A25" s="16">
        <v>20</v>
      </c>
      <c r="B25" s="17" t="s">
        <v>196</v>
      </c>
      <c r="C25" s="18">
        <v>120</v>
      </c>
      <c r="D25" s="19" t="s">
        <v>197</v>
      </c>
      <c r="E25" s="30">
        <v>44922</v>
      </c>
      <c r="F25" s="20">
        <v>587020</v>
      </c>
    </row>
    <row r="26" spans="1:6" ht="30" x14ac:dyDescent="0.25">
      <c r="A26" s="16">
        <v>21</v>
      </c>
      <c r="B26" s="17" t="s">
        <v>198</v>
      </c>
      <c r="C26" s="18">
        <v>131</v>
      </c>
      <c r="D26" s="19" t="s">
        <v>199</v>
      </c>
      <c r="E26" s="30">
        <v>44922</v>
      </c>
      <c r="F26" s="20">
        <v>3100000</v>
      </c>
    </row>
    <row r="27" spans="1:6" ht="45" x14ac:dyDescent="0.25">
      <c r="A27" s="16">
        <v>22</v>
      </c>
      <c r="B27" s="17" t="s">
        <v>200</v>
      </c>
      <c r="C27" s="18">
        <v>121</v>
      </c>
      <c r="D27" s="19" t="s">
        <v>201</v>
      </c>
      <c r="E27" s="30">
        <v>44922</v>
      </c>
      <c r="F27" s="20">
        <v>397040</v>
      </c>
    </row>
    <row r="28" spans="1:6" ht="30" x14ac:dyDescent="0.25">
      <c r="A28" s="16">
        <v>23</v>
      </c>
      <c r="B28" s="17" t="s">
        <v>202</v>
      </c>
      <c r="C28" s="18">
        <v>220</v>
      </c>
      <c r="D28" s="19" t="s">
        <v>203</v>
      </c>
      <c r="E28" s="30">
        <v>44918</v>
      </c>
      <c r="F28" s="20">
        <v>1800000</v>
      </c>
    </row>
    <row r="29" spans="1:6" ht="75" x14ac:dyDescent="0.25">
      <c r="A29" s="16">
        <v>24</v>
      </c>
      <c r="B29" s="17" t="s">
        <v>204</v>
      </c>
      <c r="C29" s="18">
        <v>121</v>
      </c>
      <c r="D29" s="19" t="s">
        <v>205</v>
      </c>
      <c r="E29" s="30">
        <v>44923</v>
      </c>
      <c r="F29" s="20">
        <v>1349229</v>
      </c>
    </row>
    <row r="30" spans="1:6" ht="75" x14ac:dyDescent="0.25">
      <c r="A30" s="16">
        <v>25</v>
      </c>
      <c r="B30" s="17" t="s">
        <v>206</v>
      </c>
      <c r="C30" s="18">
        <v>121</v>
      </c>
      <c r="D30" s="19" t="s">
        <v>207</v>
      </c>
      <c r="E30" s="30">
        <v>44923</v>
      </c>
      <c r="F30" s="20">
        <v>699897</v>
      </c>
    </row>
    <row r="31" spans="1:6" ht="75" x14ac:dyDescent="0.25">
      <c r="A31" s="16">
        <v>26</v>
      </c>
      <c r="B31" s="17" t="s">
        <v>208</v>
      </c>
      <c r="C31" s="18">
        <v>121</v>
      </c>
      <c r="D31" s="19" t="s">
        <v>209</v>
      </c>
      <c r="E31" s="30">
        <v>44923</v>
      </c>
      <c r="F31" s="20">
        <v>426360</v>
      </c>
    </row>
    <row r="32" spans="1:6" ht="90" x14ac:dyDescent="0.25">
      <c r="A32" s="16">
        <v>27</v>
      </c>
      <c r="B32" s="17" t="s">
        <v>210</v>
      </c>
      <c r="C32" s="18">
        <v>220</v>
      </c>
      <c r="D32" s="19" t="s">
        <v>211</v>
      </c>
      <c r="E32" s="30">
        <v>44923</v>
      </c>
      <c r="F32" s="20">
        <v>14151069.08</v>
      </c>
    </row>
    <row r="33" spans="1:6" ht="45" x14ac:dyDescent="0.25">
      <c r="A33" s="16">
        <v>28</v>
      </c>
      <c r="B33" s="17" t="s">
        <v>212</v>
      </c>
      <c r="C33" s="18">
        <v>220</v>
      </c>
      <c r="D33" s="19" t="s">
        <v>213</v>
      </c>
      <c r="E33" s="30">
        <v>44923</v>
      </c>
      <c r="F33" s="20">
        <v>5500000</v>
      </c>
    </row>
    <row r="34" spans="1:6" ht="30" x14ac:dyDescent="0.25">
      <c r="A34" s="16">
        <v>29</v>
      </c>
      <c r="B34" s="17" t="s">
        <v>214</v>
      </c>
      <c r="C34" s="18">
        <v>131</v>
      </c>
      <c r="D34" s="19" t="s">
        <v>215</v>
      </c>
      <c r="E34" s="30">
        <v>44925</v>
      </c>
      <c r="F34" s="20">
        <v>770944.44</v>
      </c>
    </row>
    <row r="36" spans="1:6" ht="29.25" customHeight="1" x14ac:dyDescent="0.25">
      <c r="A36" s="32" t="s">
        <v>9</v>
      </c>
      <c r="B36" s="32"/>
      <c r="C36" s="32"/>
      <c r="D36" s="32"/>
      <c r="E36" s="32"/>
      <c r="F36" s="32"/>
    </row>
    <row r="38" spans="1:6" ht="90" x14ac:dyDescent="0.25">
      <c r="A38" s="2" t="s">
        <v>5</v>
      </c>
      <c r="B38" s="33" t="s">
        <v>10</v>
      </c>
      <c r="C38" s="33"/>
      <c r="D38" s="33"/>
      <c r="E38" s="2" t="s">
        <v>11</v>
      </c>
      <c r="F38" s="2" t="s">
        <v>19</v>
      </c>
    </row>
    <row r="39" spans="1:6" ht="30" customHeight="1" x14ac:dyDescent="0.25">
      <c r="A39" s="2">
        <v>30</v>
      </c>
      <c r="B39" s="35" t="s">
        <v>18</v>
      </c>
      <c r="C39" s="35"/>
      <c r="D39" s="35"/>
      <c r="E39" s="5">
        <v>0</v>
      </c>
      <c r="F39" s="4">
        <v>0</v>
      </c>
    </row>
    <row r="40" spans="1:6" ht="45.75" customHeight="1" x14ac:dyDescent="0.25">
      <c r="A40" s="2">
        <v>31</v>
      </c>
      <c r="B40" s="35" t="s">
        <v>20</v>
      </c>
      <c r="C40" s="35"/>
      <c r="D40" s="35"/>
      <c r="E40" s="14">
        <v>0</v>
      </c>
      <c r="F40" s="15">
        <v>0</v>
      </c>
    </row>
    <row r="41" spans="1:6" ht="30" hidden="1" customHeight="1" outlineLevel="1" x14ac:dyDescent="0.25">
      <c r="A41" s="9" t="s">
        <v>34</v>
      </c>
      <c r="B41" s="49" t="s">
        <v>35</v>
      </c>
      <c r="C41" s="49"/>
      <c r="D41" s="49"/>
      <c r="E41" s="14">
        <f>COUNTIF(C6:C34,220)</f>
        <v>19</v>
      </c>
      <c r="F41" s="15">
        <f>SUMIF(C6:C34,220,F6:F34)</f>
        <v>55920429.879999995</v>
      </c>
    </row>
    <row r="42" spans="1:6" ht="30" hidden="1" customHeight="1" outlineLevel="1" x14ac:dyDescent="0.25">
      <c r="A42" s="13" t="s">
        <v>36</v>
      </c>
      <c r="B42" s="48" t="s">
        <v>20</v>
      </c>
      <c r="C42" s="48"/>
      <c r="D42" s="48"/>
      <c r="E42" s="14">
        <f>E40+E41</f>
        <v>19</v>
      </c>
      <c r="F42" s="15">
        <f>F41+F40</f>
        <v>55920429.879999995</v>
      </c>
    </row>
    <row r="43" spans="1:6" ht="30" customHeight="1" collapsed="1" x14ac:dyDescent="0.25">
      <c r="A43" s="2">
        <v>32</v>
      </c>
      <c r="B43" s="35" t="s">
        <v>21</v>
      </c>
      <c r="C43" s="35"/>
      <c r="D43" s="35"/>
      <c r="E43" s="14">
        <v>22</v>
      </c>
      <c r="F43" s="15">
        <v>1423214.73</v>
      </c>
    </row>
    <row r="45" spans="1:6" x14ac:dyDescent="0.25">
      <c r="A45" s="32" t="s">
        <v>33</v>
      </c>
      <c r="B45" s="32"/>
      <c r="C45" s="32"/>
      <c r="D45" s="32"/>
      <c r="E45" s="32"/>
      <c r="F45" s="32"/>
    </row>
    <row r="47" spans="1:6" ht="74.25" customHeight="1" x14ac:dyDescent="0.25">
      <c r="A47" s="42" t="s">
        <v>12</v>
      </c>
      <c r="B47" s="43"/>
      <c r="C47" s="43"/>
      <c r="D47" s="44"/>
      <c r="E47" s="2" t="s">
        <v>12</v>
      </c>
      <c r="F47" s="2" t="s">
        <v>22</v>
      </c>
    </row>
    <row r="48" spans="1:6" ht="30" customHeight="1" x14ac:dyDescent="0.25">
      <c r="A48" s="45" t="s">
        <v>23</v>
      </c>
      <c r="B48" s="46"/>
      <c r="C48" s="46"/>
      <c r="D48" s="47"/>
      <c r="E48" s="21">
        <f>SUM(E49:E52)</f>
        <v>51</v>
      </c>
      <c r="F48" s="22">
        <f>SUM(F49:F52)</f>
        <v>98722228.649999991</v>
      </c>
    </row>
    <row r="49" spans="1:6" ht="30" customHeight="1" x14ac:dyDescent="0.25">
      <c r="A49" s="36" t="s">
        <v>13</v>
      </c>
      <c r="B49" s="37"/>
      <c r="C49" s="37"/>
      <c r="D49" s="38"/>
      <c r="E49" s="14">
        <f>E39</f>
        <v>0</v>
      </c>
      <c r="F49" s="15">
        <f>F39</f>
        <v>0</v>
      </c>
    </row>
    <row r="50" spans="1:6" ht="30" customHeight="1" x14ac:dyDescent="0.25">
      <c r="A50" s="36" t="s">
        <v>14</v>
      </c>
      <c r="B50" s="37"/>
      <c r="C50" s="37"/>
      <c r="D50" s="38"/>
      <c r="E50" s="14">
        <f>E43</f>
        <v>22</v>
      </c>
      <c r="F50" s="15">
        <f>F43</f>
        <v>1423214.73</v>
      </c>
    </row>
    <row r="51" spans="1:6" ht="30" customHeight="1" x14ac:dyDescent="0.25">
      <c r="A51" s="36" t="s">
        <v>15</v>
      </c>
      <c r="B51" s="37"/>
      <c r="C51" s="37"/>
      <c r="D51" s="38"/>
      <c r="E51" s="14">
        <f>E42</f>
        <v>19</v>
      </c>
      <c r="F51" s="15">
        <f>F42</f>
        <v>55920429.879999995</v>
      </c>
    </row>
    <row r="52" spans="1:6" ht="45" customHeight="1" x14ac:dyDescent="0.25">
      <c r="A52" s="36" t="s">
        <v>24</v>
      </c>
      <c r="B52" s="37"/>
      <c r="C52" s="37"/>
      <c r="D52" s="38"/>
      <c r="E52" s="14">
        <f>COUNTIF(C6:C34,120)+COUNTIF(C6:C34,130)+COUNTIF(C6:C34,131)+COUNTIF(C6:C34,121)</f>
        <v>10</v>
      </c>
      <c r="F52" s="15">
        <f>SUMIF(C6:C34,120,F6:F34)+SUMIF(C6:C34,130,F6:F34)+SUMIF(C6:C34,131,F6:F34)+SUMIF(C6:C34,121,F6:F34)</f>
        <v>41378584.039999999</v>
      </c>
    </row>
    <row r="53" spans="1:6" ht="59.25" customHeight="1" x14ac:dyDescent="0.25">
      <c r="A53" s="39" t="s">
        <v>16</v>
      </c>
      <c r="B53" s="40"/>
      <c r="C53" s="40"/>
      <c r="D53" s="41"/>
      <c r="E53" s="14">
        <f>COUNTIF(C6:C34,131)+COUNTIF(C6:C34,121)</f>
        <v>8</v>
      </c>
      <c r="F53" s="15">
        <f>SUMIF(C6:C34,131,F6:F34)+SUMIF(C6:C34,121,F6:F34)</f>
        <v>40601055.640000001</v>
      </c>
    </row>
    <row r="56" spans="1:6" x14ac:dyDescent="0.25">
      <c r="A56" s="34" t="s">
        <v>1</v>
      </c>
      <c r="B56" s="34"/>
      <c r="C56" s="1"/>
    </row>
    <row r="57" spans="1:6" x14ac:dyDescent="0.25">
      <c r="A57" s="34" t="s">
        <v>2</v>
      </c>
      <c r="B57" s="34"/>
      <c r="C57" s="6" t="s">
        <v>0</v>
      </c>
    </row>
  </sheetData>
  <mergeCells count="19">
    <mergeCell ref="A56:B56"/>
    <mergeCell ref="A57:B57"/>
    <mergeCell ref="B39:D39"/>
    <mergeCell ref="B40:D40"/>
    <mergeCell ref="B43:D43"/>
    <mergeCell ref="A52:D52"/>
    <mergeCell ref="A53:D53"/>
    <mergeCell ref="A47:D47"/>
    <mergeCell ref="A48:D48"/>
    <mergeCell ref="A49:D49"/>
    <mergeCell ref="A50:D50"/>
    <mergeCell ref="B42:D42"/>
    <mergeCell ref="B41:D41"/>
    <mergeCell ref="A51:D51"/>
    <mergeCell ref="A1:F1"/>
    <mergeCell ref="A45:F45"/>
    <mergeCell ref="A3:F3"/>
    <mergeCell ref="A36:F36"/>
    <mergeCell ref="B38:D3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5" sqref="E5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0" t="s">
        <v>25</v>
      </c>
      <c r="B1" s="50"/>
      <c r="C1" s="50"/>
      <c r="D1" s="50"/>
      <c r="E1" s="50"/>
      <c r="F1" s="50"/>
      <c r="G1" s="50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x14ac:dyDescent="0.25">
      <c r="A3" s="29">
        <v>21</v>
      </c>
      <c r="B3" s="8" t="s">
        <v>42</v>
      </c>
      <c r="C3" s="29" t="s">
        <v>43</v>
      </c>
      <c r="D3" s="29">
        <v>50</v>
      </c>
      <c r="E3" s="8" t="s">
        <v>220</v>
      </c>
      <c r="F3" s="12">
        <v>2029.34</v>
      </c>
      <c r="G3" s="12">
        <v>0</v>
      </c>
    </row>
    <row r="4" spans="1:7" ht="105" x14ac:dyDescent="0.25">
      <c r="A4" s="29">
        <v>32</v>
      </c>
      <c r="B4" s="8" t="s">
        <v>225</v>
      </c>
      <c r="C4" s="29" t="s">
        <v>226</v>
      </c>
      <c r="D4" s="16">
        <v>90</v>
      </c>
      <c r="E4" s="19" t="s">
        <v>227</v>
      </c>
      <c r="F4" s="51">
        <v>12000</v>
      </c>
      <c r="G4" s="51">
        <v>12000</v>
      </c>
    </row>
    <row r="5" spans="1:7" ht="120" x14ac:dyDescent="0.25">
      <c r="A5" s="29">
        <v>33</v>
      </c>
      <c r="B5" s="8" t="s">
        <v>88</v>
      </c>
      <c r="C5" s="29" t="s">
        <v>89</v>
      </c>
      <c r="D5" s="16">
        <v>60</v>
      </c>
      <c r="E5" s="19" t="s">
        <v>228</v>
      </c>
      <c r="F5" s="51">
        <f>199901.55+97000</f>
        <v>296901.55</v>
      </c>
      <c r="G5" s="51">
        <v>97000</v>
      </c>
    </row>
    <row r="6" spans="1:7" ht="90" x14ac:dyDescent="0.25">
      <c r="A6" s="29">
        <v>37</v>
      </c>
      <c r="B6" s="8" t="s">
        <v>91</v>
      </c>
      <c r="C6" s="29" t="s">
        <v>92</v>
      </c>
      <c r="D6" s="16">
        <v>60</v>
      </c>
      <c r="E6" s="19" t="s">
        <v>220</v>
      </c>
      <c r="F6" s="51">
        <v>1266771.3</v>
      </c>
      <c r="G6" s="51">
        <v>0</v>
      </c>
    </row>
    <row r="7" spans="1:7" ht="45" x14ac:dyDescent="0.25">
      <c r="A7" s="29">
        <v>38</v>
      </c>
      <c r="B7" s="8" t="s">
        <v>94</v>
      </c>
      <c r="C7" s="29" t="s">
        <v>95</v>
      </c>
      <c r="D7" s="16">
        <v>3</v>
      </c>
      <c r="E7" s="19" t="s">
        <v>220</v>
      </c>
      <c r="F7" s="51">
        <v>760900.59</v>
      </c>
      <c r="G7" s="51">
        <v>0</v>
      </c>
    </row>
    <row r="8" spans="1:7" ht="45" x14ac:dyDescent="0.25">
      <c r="A8" s="29">
        <v>39</v>
      </c>
      <c r="B8" s="8" t="s">
        <v>97</v>
      </c>
      <c r="C8" s="29" t="s">
        <v>98</v>
      </c>
      <c r="D8" s="16">
        <v>3</v>
      </c>
      <c r="E8" s="19" t="s">
        <v>220</v>
      </c>
      <c r="F8" s="51">
        <v>812538.9</v>
      </c>
      <c r="G8" s="51">
        <v>0</v>
      </c>
    </row>
    <row r="9" spans="1:7" ht="30" x14ac:dyDescent="0.25">
      <c r="A9" s="29">
        <v>40</v>
      </c>
      <c r="B9" s="8" t="s">
        <v>99</v>
      </c>
      <c r="C9" s="29" t="s">
        <v>100</v>
      </c>
      <c r="D9" s="16">
        <v>40</v>
      </c>
      <c r="E9" s="19" t="s">
        <v>220</v>
      </c>
      <c r="F9" s="51">
        <v>526300.62</v>
      </c>
      <c r="G9" s="51">
        <v>0</v>
      </c>
    </row>
    <row r="10" spans="1:7" ht="30" x14ac:dyDescent="0.25">
      <c r="A10" s="29">
        <v>50</v>
      </c>
      <c r="B10" s="8" t="s">
        <v>101</v>
      </c>
      <c r="C10" s="29" t="s">
        <v>102</v>
      </c>
      <c r="D10" s="16">
        <v>1</v>
      </c>
      <c r="E10" s="19" t="s">
        <v>220</v>
      </c>
      <c r="F10" s="51">
        <v>76164.69</v>
      </c>
      <c r="G10" s="51">
        <v>0</v>
      </c>
    </row>
    <row r="11" spans="1:7" x14ac:dyDescent="0.25">
      <c r="A11" s="29">
        <v>55</v>
      </c>
      <c r="B11" s="8" t="s">
        <v>110</v>
      </c>
      <c r="C11" s="29" t="s">
        <v>111</v>
      </c>
      <c r="D11" s="16">
        <v>75</v>
      </c>
      <c r="E11" s="19" t="s">
        <v>220</v>
      </c>
      <c r="F11" s="51">
        <v>455603.18</v>
      </c>
      <c r="G11" s="51">
        <v>299731.02</v>
      </c>
    </row>
    <row r="12" spans="1:7" x14ac:dyDescent="0.25">
      <c r="A12" s="29">
        <v>56</v>
      </c>
      <c r="B12" s="8" t="s">
        <v>216</v>
      </c>
      <c r="C12" s="29" t="s">
        <v>217</v>
      </c>
      <c r="D12" s="16">
        <v>70</v>
      </c>
      <c r="E12" s="19" t="s">
        <v>220</v>
      </c>
      <c r="F12" s="51">
        <v>24245.82</v>
      </c>
      <c r="G12" s="51">
        <v>0</v>
      </c>
    </row>
    <row r="13" spans="1:7" ht="45" x14ac:dyDescent="0.25">
      <c r="A13" s="29">
        <v>59</v>
      </c>
      <c r="B13" s="8" t="s">
        <v>218</v>
      </c>
      <c r="C13" s="29" t="s">
        <v>219</v>
      </c>
      <c r="D13" s="16">
        <v>70</v>
      </c>
      <c r="E13" s="19" t="s">
        <v>220</v>
      </c>
      <c r="F13" s="51">
        <v>11180.98</v>
      </c>
      <c r="G13" s="51">
        <v>0</v>
      </c>
    </row>
    <row r="14" spans="1:7" ht="30" x14ac:dyDescent="0.25">
      <c r="A14" s="29">
        <v>65</v>
      </c>
      <c r="B14" s="8" t="s">
        <v>116</v>
      </c>
      <c r="C14" s="29" t="s">
        <v>117</v>
      </c>
      <c r="D14" s="16">
        <v>90</v>
      </c>
      <c r="E14" s="19" t="s">
        <v>221</v>
      </c>
      <c r="F14" s="51">
        <v>1289999.99</v>
      </c>
      <c r="G14" s="51">
        <v>1289999.99</v>
      </c>
    </row>
    <row r="15" spans="1:7" ht="30" x14ac:dyDescent="0.25">
      <c r="A15" s="29">
        <v>79</v>
      </c>
      <c r="B15" s="8" t="s">
        <v>119</v>
      </c>
      <c r="C15" s="29" t="s">
        <v>120</v>
      </c>
      <c r="D15" s="16">
        <v>90</v>
      </c>
      <c r="E15" s="19" t="s">
        <v>220</v>
      </c>
      <c r="F15" s="51">
        <v>279009.36</v>
      </c>
      <c r="G15" s="51">
        <v>0</v>
      </c>
    </row>
    <row r="16" spans="1:7" x14ac:dyDescent="0.25">
      <c r="A16" s="29">
        <v>81</v>
      </c>
      <c r="B16" s="8" t="s">
        <v>44</v>
      </c>
      <c r="C16" s="29" t="s">
        <v>41</v>
      </c>
      <c r="D16" s="16">
        <v>70</v>
      </c>
      <c r="E16" s="19" t="s">
        <v>222</v>
      </c>
      <c r="F16" s="51">
        <v>6542056</v>
      </c>
      <c r="G16" s="51">
        <v>6542056</v>
      </c>
    </row>
    <row r="17" spans="1:7" ht="30" x14ac:dyDescent="0.25">
      <c r="A17" s="29">
        <v>94</v>
      </c>
      <c r="B17" s="8" t="s">
        <v>37</v>
      </c>
      <c r="C17" s="29" t="s">
        <v>38</v>
      </c>
      <c r="D17" s="16">
        <v>70</v>
      </c>
      <c r="E17" s="19" t="s">
        <v>224</v>
      </c>
      <c r="F17" s="51">
        <v>672443.04</v>
      </c>
      <c r="G17" s="51">
        <v>655002</v>
      </c>
    </row>
    <row r="18" spans="1:7" ht="105" x14ac:dyDescent="0.25">
      <c r="A18" s="29">
        <v>95</v>
      </c>
      <c r="B18" s="8" t="s">
        <v>57</v>
      </c>
      <c r="C18" s="29" t="s">
        <v>58</v>
      </c>
      <c r="D18" s="16">
        <v>90</v>
      </c>
      <c r="E18" s="19" t="s">
        <v>229</v>
      </c>
      <c r="F18" s="51">
        <v>4160</v>
      </c>
      <c r="G18" s="51">
        <v>4160</v>
      </c>
    </row>
    <row r="19" spans="1:7" ht="135" x14ac:dyDescent="0.25">
      <c r="A19" s="29">
        <v>99</v>
      </c>
      <c r="B19" s="8" t="s">
        <v>59</v>
      </c>
      <c r="C19" s="29" t="s">
        <v>60</v>
      </c>
      <c r="D19" s="16">
        <v>87</v>
      </c>
      <c r="E19" s="19" t="s">
        <v>230</v>
      </c>
      <c r="F19" s="51">
        <f>7760097.6+4030</f>
        <v>7764127.5999999996</v>
      </c>
      <c r="G19" s="51">
        <f>7760097.6+4030</f>
        <v>7764127.5999999996</v>
      </c>
    </row>
    <row r="20" spans="1:7" ht="30" x14ac:dyDescent="0.25">
      <c r="A20" s="29">
        <v>149</v>
      </c>
      <c r="B20" s="8" t="s">
        <v>143</v>
      </c>
      <c r="C20" s="29" t="s">
        <v>144</v>
      </c>
      <c r="D20" s="16">
        <v>50</v>
      </c>
      <c r="E20" s="19" t="s">
        <v>223</v>
      </c>
      <c r="F20" s="51">
        <v>5292000</v>
      </c>
      <c r="G20" s="51">
        <v>0</v>
      </c>
    </row>
    <row r="21" spans="1:7" ht="105" x14ac:dyDescent="0.25">
      <c r="A21" s="29">
        <v>226</v>
      </c>
      <c r="B21" s="8" t="s">
        <v>69</v>
      </c>
      <c r="C21" s="29" t="s">
        <v>61</v>
      </c>
      <c r="D21" s="16">
        <v>75</v>
      </c>
      <c r="E21" s="19" t="s">
        <v>229</v>
      </c>
      <c r="F21" s="51">
        <v>212720</v>
      </c>
      <c r="G21" s="51">
        <v>212720</v>
      </c>
    </row>
    <row r="22" spans="1:7" ht="105" x14ac:dyDescent="0.25">
      <c r="A22" s="29">
        <v>227</v>
      </c>
      <c r="B22" s="8" t="s">
        <v>70</v>
      </c>
      <c r="C22" s="29" t="s">
        <v>62</v>
      </c>
      <c r="D22" s="16">
        <v>75</v>
      </c>
      <c r="E22" s="19" t="s">
        <v>229</v>
      </c>
      <c r="F22" s="51">
        <v>126909.6</v>
      </c>
      <c r="G22" s="51">
        <v>126909.6</v>
      </c>
    </row>
    <row r="24" spans="1:7" x14ac:dyDescent="0.25">
      <c r="A24" s="7" t="s">
        <v>1</v>
      </c>
      <c r="B24" s="11"/>
      <c r="C24" s="1"/>
    </row>
    <row r="25" spans="1:7" x14ac:dyDescent="0.25">
      <c r="A25" s="7" t="s">
        <v>2</v>
      </c>
      <c r="B25" s="11"/>
      <c r="D25" s="6" t="s">
        <v>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5" sqref="K5"/>
    </sheetView>
  </sheetViews>
  <sheetFormatPr defaultRowHeight="15" x14ac:dyDescent="0.25"/>
  <cols>
    <col min="1" max="1" width="6.42578125" style="10" customWidth="1"/>
    <col min="2" max="2" width="15.5703125" style="10" customWidth="1"/>
    <col min="3" max="3" width="36.7109375" style="10" customWidth="1"/>
    <col min="4" max="4" width="9.140625" style="10"/>
    <col min="5" max="5" width="28.5703125" style="10" customWidth="1"/>
    <col min="6" max="7" width="15.7109375" style="10" customWidth="1"/>
    <col min="8" max="8" width="14.28515625" style="10" customWidth="1"/>
    <col min="9" max="10" width="9.140625" style="10"/>
    <col min="11" max="11" width="35.7109375" style="24" customWidth="1"/>
    <col min="12" max="16384" width="9.140625" style="10"/>
  </cols>
  <sheetData>
    <row r="1" spans="1:11" ht="31.5" customHeight="1" thickBot="1" x14ac:dyDescent="0.3">
      <c r="A1" s="50" t="s">
        <v>159</v>
      </c>
      <c r="B1" s="50"/>
      <c r="C1" s="50"/>
      <c r="D1" s="50"/>
      <c r="E1" s="50"/>
      <c r="F1" s="50"/>
      <c r="G1" s="50"/>
      <c r="H1" s="50"/>
      <c r="K1" s="10"/>
    </row>
    <row r="2" spans="1:11" customFormat="1" ht="225" x14ac:dyDescent="0.25">
      <c r="A2" s="16" t="s">
        <v>29</v>
      </c>
      <c r="B2" s="8" t="s">
        <v>26</v>
      </c>
      <c r="C2" s="23" t="s">
        <v>27</v>
      </c>
      <c r="D2" s="23" t="s">
        <v>32</v>
      </c>
      <c r="E2" s="8" t="s">
        <v>28</v>
      </c>
      <c r="F2" s="23" t="s">
        <v>30</v>
      </c>
      <c r="G2" s="23" t="s">
        <v>31</v>
      </c>
      <c r="H2" s="23" t="s">
        <v>73</v>
      </c>
    </row>
    <row r="3" spans="1:11" ht="135" x14ac:dyDescent="0.25">
      <c r="A3" s="28" t="s">
        <v>231</v>
      </c>
      <c r="B3" s="25" t="s">
        <v>232</v>
      </c>
      <c r="C3" s="8" t="s">
        <v>233</v>
      </c>
      <c r="D3" s="25" t="s">
        <v>74</v>
      </c>
      <c r="E3" s="8" t="s">
        <v>278</v>
      </c>
      <c r="F3" s="51">
        <v>119664</v>
      </c>
      <c r="G3" s="51">
        <v>119664</v>
      </c>
      <c r="H3" s="52">
        <v>100</v>
      </c>
      <c r="K3" s="10"/>
    </row>
    <row r="4" spans="1:11" x14ac:dyDescent="0.25">
      <c r="A4" s="28" t="s">
        <v>75</v>
      </c>
      <c r="B4" s="25" t="s">
        <v>76</v>
      </c>
      <c r="C4" s="8" t="s">
        <v>77</v>
      </c>
      <c r="D4" s="25" t="s">
        <v>74</v>
      </c>
      <c r="E4" s="8" t="s">
        <v>272</v>
      </c>
      <c r="F4" s="51">
        <v>1253623.32</v>
      </c>
      <c r="G4" s="51">
        <v>1246628.22</v>
      </c>
      <c r="H4" s="52">
        <v>99.44</v>
      </c>
      <c r="K4" s="10"/>
    </row>
    <row r="5" spans="1:11" ht="105" x14ac:dyDescent="0.25">
      <c r="A5" s="28" t="s">
        <v>78</v>
      </c>
      <c r="B5" s="25" t="s">
        <v>79</v>
      </c>
      <c r="C5" s="8" t="s">
        <v>80</v>
      </c>
      <c r="D5" s="25" t="s">
        <v>148</v>
      </c>
      <c r="E5" s="8" t="s">
        <v>273</v>
      </c>
      <c r="F5" s="51">
        <v>75499.5</v>
      </c>
      <c r="G5" s="51">
        <v>75499.5</v>
      </c>
      <c r="H5" s="52">
        <v>100</v>
      </c>
      <c r="K5" s="10"/>
    </row>
    <row r="6" spans="1:11" ht="30" x14ac:dyDescent="0.25">
      <c r="A6" s="28" t="s">
        <v>63</v>
      </c>
      <c r="B6" s="25" t="s">
        <v>68</v>
      </c>
      <c r="C6" s="8" t="s">
        <v>71</v>
      </c>
      <c r="D6" s="25" t="s">
        <v>51</v>
      </c>
      <c r="E6" s="8" t="s">
        <v>274</v>
      </c>
      <c r="F6" s="51">
        <v>48885.599999999999</v>
      </c>
      <c r="G6" s="51">
        <v>48885.599999999999</v>
      </c>
      <c r="H6" s="52">
        <v>100</v>
      </c>
      <c r="K6" s="10"/>
    </row>
    <row r="7" spans="1:11" ht="75" x14ac:dyDescent="0.25">
      <c r="A7" s="28" t="s">
        <v>45</v>
      </c>
      <c r="B7" s="25" t="s">
        <v>42</v>
      </c>
      <c r="C7" s="8" t="s">
        <v>43</v>
      </c>
      <c r="D7" s="25" t="s">
        <v>48</v>
      </c>
      <c r="E7" s="8" t="s">
        <v>280</v>
      </c>
      <c r="F7" s="51">
        <v>369144.53</v>
      </c>
      <c r="G7" s="51">
        <v>196984.27</v>
      </c>
      <c r="H7" s="52">
        <v>53.36</v>
      </c>
      <c r="K7" s="10"/>
    </row>
    <row r="8" spans="1:11" ht="60" x14ac:dyDescent="0.25">
      <c r="A8" s="28" t="s">
        <v>81</v>
      </c>
      <c r="B8" s="25" t="s">
        <v>82</v>
      </c>
      <c r="C8" s="8" t="s">
        <v>83</v>
      </c>
      <c r="D8" s="25" t="s">
        <v>50</v>
      </c>
      <c r="E8" s="8" t="s">
        <v>279</v>
      </c>
      <c r="F8" s="51">
        <v>599213.88</v>
      </c>
      <c r="G8" s="51">
        <v>0</v>
      </c>
      <c r="H8" s="27">
        <v>0</v>
      </c>
      <c r="K8" s="10"/>
    </row>
    <row r="9" spans="1:11" ht="165" x14ac:dyDescent="0.25">
      <c r="A9" s="28" t="s">
        <v>84</v>
      </c>
      <c r="B9" s="25" t="s">
        <v>85</v>
      </c>
      <c r="C9" s="8" t="s">
        <v>86</v>
      </c>
      <c r="D9" s="25" t="s">
        <v>48</v>
      </c>
      <c r="E9" s="8" t="s">
        <v>281</v>
      </c>
      <c r="F9" s="51">
        <v>1094625.6000000001</v>
      </c>
      <c r="G9" s="51">
        <v>534178.26</v>
      </c>
      <c r="H9" s="27">
        <v>48.8</v>
      </c>
      <c r="K9" s="10"/>
    </row>
    <row r="10" spans="1:11" x14ac:dyDescent="0.25">
      <c r="A10" s="28" t="s">
        <v>234</v>
      </c>
      <c r="B10" s="25" t="s">
        <v>235</v>
      </c>
      <c r="C10" s="8" t="s">
        <v>236</v>
      </c>
      <c r="D10" s="25" t="s">
        <v>74</v>
      </c>
      <c r="E10" s="8" t="s">
        <v>277</v>
      </c>
      <c r="F10" s="51">
        <v>252000</v>
      </c>
      <c r="G10" s="51">
        <v>0</v>
      </c>
      <c r="H10" s="27">
        <v>0</v>
      </c>
      <c r="K10" s="10"/>
    </row>
    <row r="11" spans="1:11" ht="120" x14ac:dyDescent="0.25">
      <c r="A11" s="28" t="s">
        <v>237</v>
      </c>
      <c r="B11" s="25" t="s">
        <v>225</v>
      </c>
      <c r="C11" s="8" t="s">
        <v>238</v>
      </c>
      <c r="D11" s="25" t="s">
        <v>74</v>
      </c>
      <c r="E11" s="8" t="s">
        <v>227</v>
      </c>
      <c r="F11" s="51">
        <v>12000</v>
      </c>
      <c r="G11" s="51">
        <v>12000</v>
      </c>
      <c r="H11" s="52">
        <v>100</v>
      </c>
      <c r="K11" s="10"/>
    </row>
    <row r="12" spans="1:11" ht="150" x14ac:dyDescent="0.25">
      <c r="A12" s="28" t="s">
        <v>87</v>
      </c>
      <c r="B12" s="25" t="s">
        <v>88</v>
      </c>
      <c r="C12" s="8" t="s">
        <v>89</v>
      </c>
      <c r="D12" s="25" t="s">
        <v>50</v>
      </c>
      <c r="E12" s="8" t="s">
        <v>282</v>
      </c>
      <c r="F12" s="51">
        <v>758760.55</v>
      </c>
      <c r="G12" s="51">
        <v>462871</v>
      </c>
      <c r="H12" s="52">
        <v>61</v>
      </c>
      <c r="K12" s="10"/>
    </row>
    <row r="13" spans="1:11" ht="120" x14ac:dyDescent="0.25">
      <c r="A13" s="28" t="s">
        <v>90</v>
      </c>
      <c r="B13" s="25" t="s">
        <v>91</v>
      </c>
      <c r="C13" s="8" t="s">
        <v>92</v>
      </c>
      <c r="D13" s="25" t="s">
        <v>50</v>
      </c>
      <c r="E13" s="8" t="s">
        <v>220</v>
      </c>
      <c r="F13" s="51">
        <v>1266771.3</v>
      </c>
      <c r="G13" s="51">
        <v>0</v>
      </c>
      <c r="H13" s="27">
        <v>0</v>
      </c>
      <c r="K13" s="10"/>
    </row>
    <row r="14" spans="1:11" ht="195" x14ac:dyDescent="0.25">
      <c r="A14" s="28" t="s">
        <v>93</v>
      </c>
      <c r="B14" s="25" t="s">
        <v>94</v>
      </c>
      <c r="C14" s="8" t="s">
        <v>95</v>
      </c>
      <c r="D14" s="25" t="s">
        <v>239</v>
      </c>
      <c r="E14" s="8" t="s">
        <v>283</v>
      </c>
      <c r="F14" s="51">
        <v>10651333.470000001</v>
      </c>
      <c r="G14" s="51">
        <v>9890432.8800000008</v>
      </c>
      <c r="H14" s="26">
        <v>92.86</v>
      </c>
      <c r="K14" s="10"/>
    </row>
    <row r="15" spans="1:11" ht="60" x14ac:dyDescent="0.25">
      <c r="A15" s="28" t="s">
        <v>96</v>
      </c>
      <c r="B15" s="25" t="s">
        <v>97</v>
      </c>
      <c r="C15" s="8" t="s">
        <v>98</v>
      </c>
      <c r="D15" s="25" t="s">
        <v>239</v>
      </c>
      <c r="E15" s="8" t="s">
        <v>220</v>
      </c>
      <c r="F15" s="51">
        <v>812538.9</v>
      </c>
      <c r="G15" s="51">
        <v>0</v>
      </c>
      <c r="H15" s="27">
        <v>0</v>
      </c>
      <c r="K15" s="10"/>
    </row>
    <row r="16" spans="1:11" ht="30" x14ac:dyDescent="0.25">
      <c r="A16" s="28" t="s">
        <v>46</v>
      </c>
      <c r="B16" s="25" t="s">
        <v>99</v>
      </c>
      <c r="C16" s="8" t="s">
        <v>100</v>
      </c>
      <c r="D16" s="25" t="s">
        <v>46</v>
      </c>
      <c r="E16" s="8" t="s">
        <v>220</v>
      </c>
      <c r="F16" s="51">
        <v>526300.62</v>
      </c>
      <c r="G16" s="51">
        <v>0</v>
      </c>
      <c r="H16" s="27">
        <v>0</v>
      </c>
      <c r="K16" s="10"/>
    </row>
    <row r="17" spans="1:11" ht="120" x14ac:dyDescent="0.25">
      <c r="A17" s="28" t="s">
        <v>240</v>
      </c>
      <c r="B17" s="25" t="s">
        <v>241</v>
      </c>
      <c r="C17" s="8" t="s">
        <v>242</v>
      </c>
      <c r="D17" s="25" t="s">
        <v>243</v>
      </c>
      <c r="E17" s="8" t="s">
        <v>227</v>
      </c>
      <c r="F17" s="51">
        <v>97850</v>
      </c>
      <c r="G17" s="51">
        <v>97850</v>
      </c>
      <c r="H17" s="26">
        <v>100</v>
      </c>
      <c r="K17" s="10"/>
    </row>
    <row r="18" spans="1:11" ht="45" x14ac:dyDescent="0.25">
      <c r="A18" s="28" t="s">
        <v>48</v>
      </c>
      <c r="B18" s="25" t="s">
        <v>101</v>
      </c>
      <c r="C18" s="8" t="s">
        <v>102</v>
      </c>
      <c r="D18" s="25" t="s">
        <v>55</v>
      </c>
      <c r="E18" s="8" t="s">
        <v>220</v>
      </c>
      <c r="F18" s="51">
        <v>76164.69</v>
      </c>
      <c r="G18" s="51">
        <v>0</v>
      </c>
      <c r="H18" s="26">
        <v>0</v>
      </c>
      <c r="K18" s="10"/>
    </row>
    <row r="19" spans="1:11" ht="60" x14ac:dyDescent="0.25">
      <c r="A19" s="28" t="s">
        <v>103</v>
      </c>
      <c r="B19" s="25" t="s">
        <v>104</v>
      </c>
      <c r="C19" s="8" t="s">
        <v>105</v>
      </c>
      <c r="D19" s="25" t="s">
        <v>45</v>
      </c>
      <c r="E19" s="8" t="s">
        <v>284</v>
      </c>
      <c r="F19" s="51">
        <v>3950.4</v>
      </c>
      <c r="G19" s="51">
        <v>3950.4</v>
      </c>
      <c r="H19" s="26">
        <v>100</v>
      </c>
      <c r="K19" s="10"/>
    </row>
    <row r="20" spans="1:11" ht="150" x14ac:dyDescent="0.25">
      <c r="A20" s="28" t="s">
        <v>106</v>
      </c>
      <c r="B20" s="25" t="s">
        <v>107</v>
      </c>
      <c r="C20" s="8" t="s">
        <v>108</v>
      </c>
      <c r="D20" s="25" t="s">
        <v>74</v>
      </c>
      <c r="E20" s="8" t="s">
        <v>285</v>
      </c>
      <c r="F20" s="51">
        <v>56810</v>
      </c>
      <c r="G20" s="51">
        <v>56810</v>
      </c>
      <c r="H20" s="26">
        <v>100</v>
      </c>
      <c r="K20" s="10"/>
    </row>
    <row r="21" spans="1:11" ht="165" x14ac:dyDescent="0.25">
      <c r="A21" s="28" t="s">
        <v>109</v>
      </c>
      <c r="B21" s="25" t="s">
        <v>110</v>
      </c>
      <c r="C21" s="8" t="s">
        <v>111</v>
      </c>
      <c r="D21" s="25" t="s">
        <v>72</v>
      </c>
      <c r="E21" s="8" t="s">
        <v>286</v>
      </c>
      <c r="F21" s="51">
        <v>551559.68000000005</v>
      </c>
      <c r="G21" s="51">
        <v>395687.52</v>
      </c>
      <c r="H21" s="27">
        <v>71.739999999999995</v>
      </c>
      <c r="K21" s="10"/>
    </row>
    <row r="22" spans="1:11" ht="30" x14ac:dyDescent="0.25">
      <c r="A22" s="28" t="s">
        <v>244</v>
      </c>
      <c r="B22" s="25" t="s">
        <v>216</v>
      </c>
      <c r="C22" s="8" t="s">
        <v>217</v>
      </c>
      <c r="D22" s="25" t="s">
        <v>148</v>
      </c>
      <c r="E22" s="8" t="s">
        <v>220</v>
      </c>
      <c r="F22" s="51">
        <v>24245.82</v>
      </c>
      <c r="G22" s="51">
        <v>0</v>
      </c>
      <c r="H22" s="27">
        <v>0</v>
      </c>
      <c r="K22" s="10"/>
    </row>
    <row r="23" spans="1:11" ht="60" x14ac:dyDescent="0.25">
      <c r="A23" s="28" t="s">
        <v>245</v>
      </c>
      <c r="B23" s="25" t="s">
        <v>218</v>
      </c>
      <c r="C23" s="8" t="s">
        <v>219</v>
      </c>
      <c r="D23" s="25" t="s">
        <v>148</v>
      </c>
      <c r="E23" s="8" t="s">
        <v>287</v>
      </c>
      <c r="F23" s="51">
        <v>14096.98</v>
      </c>
      <c r="G23" s="51">
        <v>2916</v>
      </c>
      <c r="H23" s="27">
        <v>20.69</v>
      </c>
    </row>
    <row r="24" spans="1:11" ht="180" x14ac:dyDescent="0.25">
      <c r="A24" s="28" t="s">
        <v>47</v>
      </c>
      <c r="B24" s="25" t="s">
        <v>39</v>
      </c>
      <c r="C24" s="8" t="s">
        <v>40</v>
      </c>
      <c r="D24" s="25" t="s">
        <v>74</v>
      </c>
      <c r="E24" s="8" t="s">
        <v>288</v>
      </c>
      <c r="F24" s="51">
        <v>1287259.72</v>
      </c>
      <c r="G24" s="51">
        <v>1020076.9</v>
      </c>
      <c r="H24" s="27">
        <v>79.239999999999995</v>
      </c>
      <c r="K24" s="10"/>
    </row>
    <row r="25" spans="1:11" ht="30" x14ac:dyDescent="0.25">
      <c r="A25" s="28" t="s">
        <v>112</v>
      </c>
      <c r="B25" s="25" t="s">
        <v>113</v>
      </c>
      <c r="C25" s="8" t="s">
        <v>114</v>
      </c>
      <c r="D25" s="25" t="s">
        <v>74</v>
      </c>
      <c r="E25" s="8" t="s">
        <v>289</v>
      </c>
      <c r="F25" s="51">
        <v>461868.12</v>
      </c>
      <c r="G25" s="51">
        <v>441775.92</v>
      </c>
      <c r="H25" s="26">
        <v>95.65</v>
      </c>
      <c r="K25" s="10"/>
    </row>
    <row r="26" spans="1:11" ht="210" x14ac:dyDescent="0.25">
      <c r="A26" s="28" t="s">
        <v>115</v>
      </c>
      <c r="B26" s="25" t="s">
        <v>116</v>
      </c>
      <c r="C26" s="8" t="s">
        <v>117</v>
      </c>
      <c r="D26" s="25" t="s">
        <v>74</v>
      </c>
      <c r="E26" s="8" t="s">
        <v>290</v>
      </c>
      <c r="F26" s="51">
        <v>71039163.989999995</v>
      </c>
      <c r="G26" s="51">
        <v>70966663.989999995</v>
      </c>
      <c r="H26" s="26">
        <v>99.9</v>
      </c>
      <c r="K26" s="10"/>
    </row>
    <row r="27" spans="1:11" ht="120" x14ac:dyDescent="0.25">
      <c r="A27" s="28" t="s">
        <v>246</v>
      </c>
      <c r="B27" s="25" t="s">
        <v>247</v>
      </c>
      <c r="C27" s="8" t="s">
        <v>248</v>
      </c>
      <c r="D27" s="25" t="s">
        <v>249</v>
      </c>
      <c r="E27" s="8" t="s">
        <v>227</v>
      </c>
      <c r="F27" s="51">
        <v>99949</v>
      </c>
      <c r="G27" s="51">
        <v>99949</v>
      </c>
      <c r="H27" s="26">
        <v>100</v>
      </c>
      <c r="K27" s="10"/>
    </row>
    <row r="28" spans="1:11" ht="30" x14ac:dyDescent="0.25">
      <c r="A28" s="28" t="s">
        <v>118</v>
      </c>
      <c r="B28" s="25" t="s">
        <v>119</v>
      </c>
      <c r="C28" s="8" t="s">
        <v>120</v>
      </c>
      <c r="D28" s="25" t="s">
        <v>74</v>
      </c>
      <c r="E28" s="8" t="s">
        <v>291</v>
      </c>
      <c r="F28" s="51">
        <v>283099.38</v>
      </c>
      <c r="G28" s="51">
        <v>0</v>
      </c>
      <c r="H28" s="27">
        <v>0</v>
      </c>
      <c r="K28" s="10"/>
    </row>
    <row r="29" spans="1:11" ht="225" x14ac:dyDescent="0.25">
      <c r="A29" s="28" t="s">
        <v>49</v>
      </c>
      <c r="B29" s="25" t="s">
        <v>44</v>
      </c>
      <c r="C29" s="8" t="s">
        <v>41</v>
      </c>
      <c r="D29" s="25" t="s">
        <v>148</v>
      </c>
      <c r="E29" s="8" t="s">
        <v>292</v>
      </c>
      <c r="F29" s="51">
        <v>11552568.1</v>
      </c>
      <c r="G29" s="51">
        <v>11507930.08</v>
      </c>
      <c r="H29" s="26">
        <v>99.61</v>
      </c>
      <c r="K29" s="10"/>
    </row>
    <row r="30" spans="1:11" ht="45" x14ac:dyDescent="0.25">
      <c r="A30" s="28" t="s">
        <v>250</v>
      </c>
      <c r="B30" s="25" t="s">
        <v>251</v>
      </c>
      <c r="C30" s="8" t="s">
        <v>252</v>
      </c>
      <c r="D30" s="25" t="s">
        <v>50</v>
      </c>
      <c r="E30" s="8" t="s">
        <v>293</v>
      </c>
      <c r="F30" s="51">
        <v>259762.05</v>
      </c>
      <c r="G30" s="51">
        <v>92520</v>
      </c>
      <c r="H30" s="27">
        <v>35.619999999999997</v>
      </c>
      <c r="K30" s="10"/>
    </row>
    <row r="31" spans="1:11" ht="315" x14ac:dyDescent="0.25">
      <c r="A31" s="28" t="s">
        <v>51</v>
      </c>
      <c r="B31" s="25" t="s">
        <v>52</v>
      </c>
      <c r="C31" s="8" t="s">
        <v>53</v>
      </c>
      <c r="D31" s="25" t="s">
        <v>50</v>
      </c>
      <c r="E31" s="8" t="s">
        <v>294</v>
      </c>
      <c r="F31" s="51">
        <v>2810998.22</v>
      </c>
      <c r="G31" s="51">
        <v>2810998.22</v>
      </c>
      <c r="H31" s="26">
        <v>100</v>
      </c>
      <c r="K31" s="10"/>
    </row>
    <row r="32" spans="1:11" ht="165" x14ac:dyDescent="0.25">
      <c r="A32" s="28" t="s">
        <v>121</v>
      </c>
      <c r="B32" s="25" t="s">
        <v>122</v>
      </c>
      <c r="C32" s="8" t="s">
        <v>123</v>
      </c>
      <c r="D32" s="25" t="s">
        <v>148</v>
      </c>
      <c r="E32" s="8" t="s">
        <v>295</v>
      </c>
      <c r="F32" s="51">
        <v>1602462.46</v>
      </c>
      <c r="G32" s="51">
        <v>1495022.8</v>
      </c>
      <c r="H32" s="26">
        <v>93.3</v>
      </c>
      <c r="K32" s="10"/>
    </row>
    <row r="33" spans="1:11" ht="60" x14ac:dyDescent="0.25">
      <c r="A33" s="28" t="s">
        <v>124</v>
      </c>
      <c r="B33" s="25" t="s">
        <v>125</v>
      </c>
      <c r="C33" s="8" t="s">
        <v>126</v>
      </c>
      <c r="D33" s="25" t="s">
        <v>148</v>
      </c>
      <c r="E33" s="8" t="s">
        <v>296</v>
      </c>
      <c r="F33" s="51">
        <v>1737978</v>
      </c>
      <c r="G33" s="51">
        <v>1737978</v>
      </c>
      <c r="H33" s="26">
        <v>100</v>
      </c>
      <c r="K33" s="10"/>
    </row>
    <row r="34" spans="1:11" ht="240" x14ac:dyDescent="0.25">
      <c r="A34" s="28" t="s">
        <v>54</v>
      </c>
      <c r="B34" s="25" t="s">
        <v>37</v>
      </c>
      <c r="C34" s="8" t="s">
        <v>38</v>
      </c>
      <c r="D34" s="25" t="s">
        <v>148</v>
      </c>
      <c r="E34" s="8" t="s">
        <v>297</v>
      </c>
      <c r="F34" s="51">
        <v>6657252.5</v>
      </c>
      <c r="G34" s="51">
        <v>6611276.3600000003</v>
      </c>
      <c r="H34" s="26">
        <v>99.31</v>
      </c>
      <c r="K34" s="10"/>
    </row>
    <row r="35" spans="1:11" ht="165" x14ac:dyDescent="0.25">
      <c r="A35" s="28" t="s">
        <v>64</v>
      </c>
      <c r="B35" s="25" t="s">
        <v>57</v>
      </c>
      <c r="C35" s="8" t="s">
        <v>58</v>
      </c>
      <c r="D35" s="25" t="s">
        <v>74</v>
      </c>
      <c r="E35" s="8" t="s">
        <v>298</v>
      </c>
      <c r="F35" s="51">
        <v>805273.18</v>
      </c>
      <c r="G35" s="51">
        <v>497539</v>
      </c>
      <c r="H35" s="27">
        <v>61.79</v>
      </c>
      <c r="K35" s="10"/>
    </row>
    <row r="36" spans="1:11" ht="120" x14ac:dyDescent="0.25">
      <c r="A36" s="28" t="s">
        <v>253</v>
      </c>
      <c r="B36" s="25" t="s">
        <v>254</v>
      </c>
      <c r="C36" s="8" t="s">
        <v>255</v>
      </c>
      <c r="D36" s="25" t="s">
        <v>74</v>
      </c>
      <c r="E36" s="8" t="s">
        <v>227</v>
      </c>
      <c r="F36" s="51">
        <v>98998</v>
      </c>
      <c r="G36" s="51">
        <v>0</v>
      </c>
      <c r="H36" s="27">
        <v>0</v>
      </c>
      <c r="K36" s="10"/>
    </row>
    <row r="37" spans="1:11" ht="210" x14ac:dyDescent="0.25">
      <c r="A37" s="28" t="s">
        <v>65</v>
      </c>
      <c r="B37" s="25" t="s">
        <v>59</v>
      </c>
      <c r="C37" s="8" t="s">
        <v>60</v>
      </c>
      <c r="D37" s="25" t="s">
        <v>124</v>
      </c>
      <c r="E37" s="8" t="s">
        <v>299</v>
      </c>
      <c r="F37" s="51">
        <v>9761082.2599999998</v>
      </c>
      <c r="G37" s="51">
        <v>9389534.6799999997</v>
      </c>
      <c r="H37" s="26">
        <v>96.19</v>
      </c>
      <c r="K37" s="10"/>
    </row>
    <row r="38" spans="1:11" ht="45" x14ac:dyDescent="0.25">
      <c r="A38" s="28" t="s">
        <v>127</v>
      </c>
      <c r="B38" s="25" t="s">
        <v>128</v>
      </c>
      <c r="C38" s="8" t="s">
        <v>129</v>
      </c>
      <c r="D38" s="25" t="s">
        <v>50</v>
      </c>
      <c r="E38" s="8" t="s">
        <v>276</v>
      </c>
      <c r="F38" s="51">
        <v>37775</v>
      </c>
      <c r="G38" s="51">
        <v>0</v>
      </c>
      <c r="H38" s="27">
        <v>0</v>
      </c>
      <c r="K38" s="10"/>
    </row>
    <row r="39" spans="1:11" ht="30" x14ac:dyDescent="0.25">
      <c r="A39" s="28" t="s">
        <v>130</v>
      </c>
      <c r="B39" s="25" t="s">
        <v>131</v>
      </c>
      <c r="C39" s="8" t="s">
        <v>132</v>
      </c>
      <c r="D39" s="25" t="s">
        <v>148</v>
      </c>
      <c r="E39" s="8" t="s">
        <v>276</v>
      </c>
      <c r="F39" s="51">
        <v>5418</v>
      </c>
      <c r="G39" s="51">
        <v>5418</v>
      </c>
      <c r="H39" s="26">
        <v>100</v>
      </c>
      <c r="K39" s="10"/>
    </row>
    <row r="40" spans="1:11" x14ac:dyDescent="0.25">
      <c r="A40" s="28" t="s">
        <v>133</v>
      </c>
      <c r="B40" s="25" t="s">
        <v>134</v>
      </c>
      <c r="C40" s="8" t="s">
        <v>135</v>
      </c>
      <c r="D40" s="25" t="s">
        <v>148</v>
      </c>
      <c r="E40" s="8" t="s">
        <v>276</v>
      </c>
      <c r="F40" s="51">
        <v>17817</v>
      </c>
      <c r="G40" s="51">
        <v>17817</v>
      </c>
      <c r="H40" s="26">
        <v>100</v>
      </c>
      <c r="K40" s="10"/>
    </row>
    <row r="41" spans="1:11" ht="60" x14ac:dyDescent="0.25">
      <c r="A41" s="28" t="s">
        <v>256</v>
      </c>
      <c r="B41" s="25" t="s">
        <v>257</v>
      </c>
      <c r="C41" s="8" t="s">
        <v>258</v>
      </c>
      <c r="D41" s="25" t="s">
        <v>109</v>
      </c>
      <c r="E41" s="8" t="s">
        <v>275</v>
      </c>
      <c r="F41" s="51">
        <v>33755.199999999997</v>
      </c>
      <c r="G41" s="51">
        <v>0</v>
      </c>
      <c r="H41" s="27">
        <v>0</v>
      </c>
      <c r="K41" s="10"/>
    </row>
    <row r="42" spans="1:11" ht="45" x14ac:dyDescent="0.25">
      <c r="A42" s="28" t="s">
        <v>136</v>
      </c>
      <c r="B42" s="25" t="s">
        <v>137</v>
      </c>
      <c r="C42" s="8" t="s">
        <v>138</v>
      </c>
      <c r="D42" s="25" t="s">
        <v>87</v>
      </c>
      <c r="E42" s="8" t="s">
        <v>300</v>
      </c>
      <c r="F42" s="51">
        <v>9061.2000000000007</v>
      </c>
      <c r="G42" s="51">
        <v>0</v>
      </c>
      <c r="H42" s="27">
        <v>0</v>
      </c>
      <c r="K42" s="10"/>
    </row>
    <row r="43" spans="1:11" ht="45" x14ac:dyDescent="0.25">
      <c r="A43" s="28" t="s">
        <v>139</v>
      </c>
      <c r="B43" s="25" t="s">
        <v>140</v>
      </c>
      <c r="C43" s="8" t="s">
        <v>141</v>
      </c>
      <c r="D43" s="25" t="s">
        <v>148</v>
      </c>
      <c r="E43" s="8" t="s">
        <v>276</v>
      </c>
      <c r="F43" s="51">
        <v>357971.36</v>
      </c>
      <c r="G43" s="51">
        <v>84559.24</v>
      </c>
      <c r="H43" s="27">
        <v>23.62</v>
      </c>
      <c r="K43" s="10"/>
    </row>
    <row r="44" spans="1:11" ht="120" x14ac:dyDescent="0.25">
      <c r="A44" s="28" t="s">
        <v>259</v>
      </c>
      <c r="B44" s="25" t="s">
        <v>260</v>
      </c>
      <c r="C44" s="8" t="s">
        <v>261</v>
      </c>
      <c r="D44" s="25" t="s">
        <v>262</v>
      </c>
      <c r="E44" s="8" t="s">
        <v>227</v>
      </c>
      <c r="F44" s="51">
        <v>44700</v>
      </c>
      <c r="G44" s="51">
        <v>44700</v>
      </c>
      <c r="H44" s="26">
        <v>100</v>
      </c>
      <c r="K44" s="10"/>
    </row>
    <row r="45" spans="1:11" ht="120" x14ac:dyDescent="0.25">
      <c r="A45" s="28" t="s">
        <v>263</v>
      </c>
      <c r="B45" s="25" t="s">
        <v>264</v>
      </c>
      <c r="C45" s="8" t="s">
        <v>265</v>
      </c>
      <c r="D45" s="25" t="s">
        <v>109</v>
      </c>
      <c r="E45" s="8" t="s">
        <v>227</v>
      </c>
      <c r="F45" s="51">
        <v>56790</v>
      </c>
      <c r="G45" s="51">
        <v>56790</v>
      </c>
      <c r="H45" s="26">
        <v>100</v>
      </c>
      <c r="K45" s="10"/>
    </row>
    <row r="46" spans="1:11" ht="150" x14ac:dyDescent="0.25">
      <c r="A46" s="28" t="s">
        <v>142</v>
      </c>
      <c r="B46" s="25" t="s">
        <v>143</v>
      </c>
      <c r="C46" s="8" t="s">
        <v>144</v>
      </c>
      <c r="D46" s="25" t="s">
        <v>48</v>
      </c>
      <c r="E46" s="8" t="s">
        <v>301</v>
      </c>
      <c r="F46" s="51">
        <v>5300874.72</v>
      </c>
      <c r="G46" s="51">
        <v>1263.72</v>
      </c>
      <c r="H46" s="27">
        <v>0.02</v>
      </c>
      <c r="K46" s="10"/>
    </row>
    <row r="47" spans="1:11" ht="30" x14ac:dyDescent="0.25">
      <c r="A47" s="28" t="s">
        <v>145</v>
      </c>
      <c r="B47" s="25" t="s">
        <v>146</v>
      </c>
      <c r="C47" s="8" t="s">
        <v>147</v>
      </c>
      <c r="D47" s="25" t="s">
        <v>72</v>
      </c>
      <c r="E47" s="8" t="s">
        <v>276</v>
      </c>
      <c r="F47" s="51">
        <v>16781.61</v>
      </c>
      <c r="G47" s="51">
        <v>5650.2</v>
      </c>
      <c r="H47" s="27">
        <v>33.67</v>
      </c>
      <c r="K47" s="10"/>
    </row>
    <row r="48" spans="1:11" ht="135" x14ac:dyDescent="0.25">
      <c r="A48" s="28" t="s">
        <v>149</v>
      </c>
      <c r="B48" s="25" t="s">
        <v>150</v>
      </c>
      <c r="C48" s="8" t="s">
        <v>151</v>
      </c>
      <c r="D48" s="25" t="s">
        <v>72</v>
      </c>
      <c r="E48" s="8" t="s">
        <v>302</v>
      </c>
      <c r="F48" s="51">
        <v>95189</v>
      </c>
      <c r="G48" s="51">
        <v>95189</v>
      </c>
      <c r="H48" s="26">
        <v>100</v>
      </c>
      <c r="K48" s="10"/>
    </row>
    <row r="49" spans="1:11" ht="150" x14ac:dyDescent="0.25">
      <c r="A49" s="28" t="s">
        <v>66</v>
      </c>
      <c r="B49" s="25" t="s">
        <v>69</v>
      </c>
      <c r="C49" s="8" t="s">
        <v>61</v>
      </c>
      <c r="D49" s="25" t="s">
        <v>72</v>
      </c>
      <c r="E49" s="8" t="s">
        <v>303</v>
      </c>
      <c r="F49" s="51">
        <v>460868.66</v>
      </c>
      <c r="G49" s="51">
        <v>449308.66</v>
      </c>
      <c r="H49" s="26">
        <v>97.49</v>
      </c>
      <c r="K49" s="10"/>
    </row>
    <row r="50" spans="1:11" ht="135" x14ac:dyDescent="0.25">
      <c r="A50" s="28" t="s">
        <v>67</v>
      </c>
      <c r="B50" s="25" t="s">
        <v>70</v>
      </c>
      <c r="C50" s="8" t="s">
        <v>62</v>
      </c>
      <c r="D50" s="25" t="s">
        <v>72</v>
      </c>
      <c r="E50" s="8" t="s">
        <v>304</v>
      </c>
      <c r="F50" s="51">
        <v>321109.06</v>
      </c>
      <c r="G50" s="51">
        <v>321109.06</v>
      </c>
      <c r="H50" s="26">
        <v>100</v>
      </c>
      <c r="K50" s="10"/>
    </row>
    <row r="51" spans="1:11" ht="120" x14ac:dyDescent="0.25">
      <c r="A51" s="28" t="s">
        <v>152</v>
      </c>
      <c r="B51" s="25" t="s">
        <v>153</v>
      </c>
      <c r="C51" s="8" t="s">
        <v>154</v>
      </c>
      <c r="D51" s="25" t="s">
        <v>72</v>
      </c>
      <c r="E51" s="8" t="s">
        <v>227</v>
      </c>
      <c r="F51" s="51">
        <v>40950</v>
      </c>
      <c r="G51" s="51">
        <v>40950</v>
      </c>
      <c r="H51" s="26">
        <v>100</v>
      </c>
      <c r="K51" s="10"/>
    </row>
    <row r="52" spans="1:11" ht="30" x14ac:dyDescent="0.25">
      <c r="A52" s="28" t="s">
        <v>155</v>
      </c>
      <c r="B52" s="25" t="s">
        <v>156</v>
      </c>
      <c r="C52" s="8" t="s">
        <v>157</v>
      </c>
      <c r="D52" s="25" t="s">
        <v>72</v>
      </c>
      <c r="E52" s="8" t="s">
        <v>274</v>
      </c>
      <c r="F52" s="51">
        <v>1120.8</v>
      </c>
      <c r="G52" s="51">
        <v>1120.8</v>
      </c>
      <c r="H52" s="26">
        <v>100</v>
      </c>
      <c r="K52" s="10"/>
    </row>
    <row r="53" spans="1:11" ht="120" x14ac:dyDescent="0.25">
      <c r="A53" s="28" t="s">
        <v>266</v>
      </c>
      <c r="B53" s="25" t="s">
        <v>267</v>
      </c>
      <c r="C53" s="8" t="s">
        <v>268</v>
      </c>
      <c r="D53" s="25" t="s">
        <v>72</v>
      </c>
      <c r="E53" s="8" t="s">
        <v>227</v>
      </c>
      <c r="F53" s="51">
        <v>42000</v>
      </c>
      <c r="G53" s="51">
        <v>42000</v>
      </c>
      <c r="H53" s="26">
        <v>100</v>
      </c>
      <c r="K53" s="10"/>
    </row>
    <row r="54" spans="1:11" ht="30" x14ac:dyDescent="0.25">
      <c r="A54" s="28" t="s">
        <v>269</v>
      </c>
      <c r="B54" s="25" t="s">
        <v>270</v>
      </c>
      <c r="C54" s="8" t="s">
        <v>271</v>
      </c>
      <c r="D54" s="25" t="s">
        <v>72</v>
      </c>
      <c r="E54" s="8" t="s">
        <v>274</v>
      </c>
      <c r="F54" s="51">
        <v>9434.4</v>
      </c>
      <c r="G54" s="51">
        <v>9434.4</v>
      </c>
      <c r="H54" s="26">
        <v>100</v>
      </c>
      <c r="K54" s="10"/>
    </row>
  </sheetData>
  <mergeCells count="1">
    <mergeCell ref="A1:H1"/>
  </mergeCells>
  <conditionalFormatting sqref="H3">
    <cfRule type="cellIs" dxfId="0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договорах</vt:lpstr>
      <vt:lpstr>Сведения о товарах РФ</vt:lpstr>
      <vt:lpstr>Сведения о товарах РФ за год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2023-01-10T06:53:01Z</dcterms:modified>
</cp:coreProperties>
</file>