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Сведения о договорах" sheetId="3" r:id="rId1"/>
    <sheet name="Сведения о товарах РФ" sheetId="4" r:id="rId2"/>
  </sheets>
  <definedNames>
    <definedName name="_xlnm.Print_Area" localSheetId="0">'Сведения о договорах'!$A$1:$F$38</definedName>
  </definedNames>
  <calcPr calcId="145621"/>
</workbook>
</file>

<file path=xl/calcChain.xml><?xml version="1.0" encoding="utf-8"?>
<calcChain xmlns="http://schemas.openxmlformats.org/spreadsheetml/2006/main">
  <c r="E32" i="3" l="1"/>
  <c r="F23" i="3"/>
  <c r="E23" i="3"/>
  <c r="H22" i="3"/>
  <c r="E22" i="3"/>
  <c r="I22" i="3"/>
  <c r="F22" i="3"/>
  <c r="F34" i="3"/>
  <c r="F33" i="3"/>
  <c r="E34" i="3"/>
  <c r="E33" i="3"/>
  <c r="F32" i="3" l="1"/>
  <c r="F31" i="3"/>
  <c r="E31" i="3"/>
  <c r="F29" i="3" l="1"/>
  <c r="E30" i="3"/>
  <c r="E29" i="3" s="1"/>
  <c r="F30" i="3"/>
</calcChain>
</file>

<file path=xl/comments1.xml><?xml version="1.0" encoding="utf-8"?>
<comments xmlns="http://schemas.openxmlformats.org/spreadsheetml/2006/main">
  <authors>
    <author>Автор</author>
  </authors>
  <commentLis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взаимозависимые
</t>
        </r>
      </text>
    </comment>
  </commentList>
</comments>
</file>

<file path=xl/sharedStrings.xml><?xml version="1.0" encoding="utf-8"?>
<sst xmlns="http://schemas.openxmlformats.org/spreadsheetml/2006/main" count="119" uniqueCount="99">
  <si>
    <t>Н.А.Макогон</t>
  </si>
  <si>
    <t>Ведущий специалист договорного отдела</t>
  </si>
  <si>
    <t>финансово-экономического управления</t>
  </si>
  <si>
    <t>Информация о количестве и об общей стоимости договоров, заключенных по результатам закупок, сведения о которых размещены в единой информационной системе</t>
  </si>
  <si>
    <t>Предмет договора</t>
  </si>
  <si>
    <t>№</t>
  </si>
  <si>
    <t>Код случая заключения договора по результатам</t>
  </si>
  <si>
    <t>Уникальный номер реестровой записи из реестра договоров, заключенных заказчиками</t>
  </si>
  <si>
    <t>Дата заключения договора</t>
  </si>
  <si>
    <t>Информация о количестве и об общей стоимости договоров, заключенных по результатам закупок, сведения о которых не размещены в единой информационной системе</t>
  </si>
  <si>
    <t>Предмет договора договоров, заключенных по результатам закупок</t>
  </si>
  <si>
    <r>
      <t>Общее количество заключенных договоров</t>
    </r>
    <r>
      <rPr>
        <b/>
        <sz val="11"/>
        <color rgb="FFFF0000"/>
        <rFont val="Arial"/>
        <family val="2"/>
        <charset val="204"/>
      </rPr>
      <t>*</t>
    </r>
  </si>
  <si>
    <t>Общее количество заключенных договоров</t>
  </si>
  <si>
    <t>по результатам закупок, сведения о которых не подлежат размещению в единой информационной системе в соответствии с частью 15 статьи 4 Федерального закона»</t>
  </si>
  <si>
    <t>по результатам закупок, указанных в пунктах 1 - 3 части 15 статьи 4 Федерального закона, в случае принятия заказчиком решения о неразмещении сведений о таких закупках в единой информационной системе</t>
  </si>
  <si>
    <t>по результатам закупок у единственного поставщика (подрядчика, исполнителя), предусмотренных статьей 3.6 Федерального закона»</t>
  </si>
  <si>
    <t>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</t>
  </si>
  <si>
    <t>Цена договора или максимальное значение цены договора (рублей)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</si>
  <si>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 </t>
  </si>
  <si>
    <t>Цена договора или максимальное значение
цены договора (рублей)*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</si>
  <si>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</si>
  <si>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</si>
  <si>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заключенных договоров (рублей)</t>
  </si>
  <si>
    <t>Всего договоров, заключенных заказчиком по результатам закупки товаров, работ, услуг,
в том числе:</t>
  </si>
  <si>
    <r>
      <t xml:space="preserve">размещенных в реестре договоров по результатам закупок, сведения о которых размещены в единой информационной системе,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</si>
  <si>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</si>
  <si>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Код товара по ОКПД2</t>
  </si>
  <si>
    <t>Наименование товара</t>
  </si>
  <si>
    <t>Информация о договорах на поставку товаров, в том числе поставленных при выполнении закупаемых работ, оказании закупаемых услуг</t>
  </si>
  <si>
    <t>№ 
п.п.</t>
  </si>
  <si>
    <t>Стоимостной объем товаров, в том числе товаров, поставленных при выполнении закупаемых работ, оказании закупаемых услуг 
(рублей)</t>
  </si>
  <si>
    <t>Стоимостной объем товаров российского происхождения, в том числе товаров, поставленных при выполнении закупаемых работ, оказании закупаемых услуг
(рублей)</t>
  </si>
  <si>
    <t>Размер минимальной доли закупок товаров российского происхождения
(процентов)</t>
  </si>
  <si>
    <t>Информация об общем количествезаключенных договоров, заключенных заказчиком по результатам закупки товаров, работ, услуг</t>
  </si>
  <si>
    <t>‎03‎.‎09‎.‎2021</t>
  </si>
  <si>
    <r>
      <t xml:space="preserve">СВЕДЕНИЯ
о договорах, заключенных </t>
    </r>
    <r>
      <rPr>
        <b/>
        <u/>
        <sz val="14"/>
        <color theme="1"/>
        <rFont val="Calibri"/>
        <family val="2"/>
        <charset val="204"/>
        <scheme val="minor"/>
      </rPr>
      <t>в сентябре 2021 г.</t>
    </r>
    <r>
      <rPr>
        <b/>
        <sz val="14"/>
        <color theme="1"/>
        <rFont val="Calibri"/>
        <family val="2"/>
        <charset val="204"/>
        <scheme val="minor"/>
      </rPr>
      <t xml:space="preserve"> по результатам закупок товаров, работ, услуг 
</t>
    </r>
    <r>
      <rPr>
        <b/>
        <u/>
        <sz val="14"/>
        <color theme="1"/>
        <rFont val="Calibri"/>
        <family val="2"/>
        <charset val="204"/>
        <scheme val="minor"/>
      </rPr>
      <t xml:space="preserve">АКЦИОНЕРНОЕ ОБЩЕСТВО "ЮГОРСКАЯ РЕГИОНАЛЬНАЯ ЭЛЕКТРОСЕТЕВАЯ КОМПАНИЯ" </t>
    </r>
  </si>
  <si>
    <t>Поставка новогодних подарков и сувениров</t>
  </si>
  <si>
    <t>58601045152210001190000</t>
  </si>
  <si>
    <t>‎29‎.‎09‎.‎2021</t>
  </si>
  <si>
    <t>Услуги охраны объекта АО «ЮРЭСК» в г. Ханты-Мансийске</t>
  </si>
  <si>
    <t>58601045152210001120000</t>
  </si>
  <si>
    <t>‎09‎.‎09‎.‎2021</t>
  </si>
  <si>
    <t>Поставка фурнитуры и крепежных элементов</t>
  </si>
  <si>
    <t>58601045152210001140000</t>
  </si>
  <si>
    <t>‎27‎.‎09‎.‎2021</t>
  </si>
  <si>
    <t>Ремонт транспортного средства «КАМАЗ» 65221-43</t>
  </si>
  <si>
    <t>58601045152210001150000</t>
  </si>
  <si>
    <t>‎24‎.‎09‎.‎2021</t>
  </si>
  <si>
    <t>Поставка средств электрической защиты</t>
  </si>
  <si>
    <t>58601045152210001160000</t>
  </si>
  <si>
    <t>‎28‎.‎09‎.‎2021</t>
  </si>
  <si>
    <t>Поставка средств защиты от падения с высоты</t>
  </si>
  <si>
    <t>58601045152210001170000</t>
  </si>
  <si>
    <t>Поставка автомобильной зимней шипованной резины и дисков</t>
  </si>
  <si>
    <t>58601045152210001130000</t>
  </si>
  <si>
    <t>‎20‎.‎09‎.‎2021</t>
  </si>
  <si>
    <t>Ремонт производственных и складских помещений АО «ЮРЭСК» в г. Ханты-Мансийске</t>
  </si>
  <si>
    <t>58601045152210001180000</t>
  </si>
  <si>
    <t>Поставка робота-тренажера «Гоша-06»</t>
  </si>
  <si>
    <t>58601045152210001200000</t>
  </si>
  <si>
    <t>‎30‎.‎09‎.‎2021</t>
  </si>
  <si>
    <t>Выполнение работ по окрашиванию фасада подстанции ПС-35/6 кВ «Галактика» в г. Когалым</t>
  </si>
  <si>
    <t>58601045152210001110000</t>
  </si>
  <si>
    <t>3.1.</t>
  </si>
  <si>
    <t>у единственного поставщика (подрядчика, исполнителя) по плану закупки</t>
  </si>
  <si>
    <t>3.2.</t>
  </si>
  <si>
    <t>27.40</t>
  </si>
  <si>
    <t>Оборудование электрическое осветительное</t>
  </si>
  <si>
    <t>27.32</t>
  </si>
  <si>
    <t>Провода и кабели электронные и электрические прочие</t>
  </si>
  <si>
    <t>26.51.4</t>
  </si>
  <si>
    <t>Приборы для измерения электрических величин или ионизирующих излучений</t>
  </si>
  <si>
    <t>26.51.6</t>
  </si>
  <si>
    <t>Инструменты и приборы прочие для измерения, контроля и испытаний</t>
  </si>
  <si>
    <t>Мебель металлическая для офисов</t>
  </si>
  <si>
    <t>27.90</t>
  </si>
  <si>
    <t>Оборудование электрическое прочее</t>
  </si>
  <si>
    <t>31.09.11</t>
  </si>
  <si>
    <t>Мебель металлическая, не включенная в другие группировки</t>
  </si>
  <si>
    <t>28.23</t>
  </si>
  <si>
    <t>Машины офисные и оборудование, кроме компьютеров и периферийного оборудования</t>
  </si>
  <si>
    <t>Бумага и картон</t>
  </si>
  <si>
    <t>Трансформаторы электрические</t>
  </si>
  <si>
    <t>25.73.30</t>
  </si>
  <si>
    <t>Инструмент ручной прочий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</si>
  <si>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</si>
  <si>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</si>
  <si>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Устройства коммутации или защиты электрических цепей на напряжение не более 1 кВ</t>
  </si>
  <si>
    <t>25.73.60</t>
  </si>
  <si>
    <t>Инструмент прочий</t>
  </si>
  <si>
    <t>28.41.3</t>
  </si>
  <si>
    <t>Станки металлообрабатывающие прочие</t>
  </si>
  <si>
    <t>58601045152210000970000</t>
  </si>
  <si>
    <t>58601045152210000740000</t>
  </si>
  <si>
    <t>58601045152210001030000</t>
  </si>
  <si>
    <t>31.01.11</t>
  </si>
  <si>
    <t>17.12</t>
  </si>
  <si>
    <t>27.11.4</t>
  </si>
  <si>
    <t>27.12.2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</si>
</sst>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 applyProtection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49" fontId="3" fillId="0" borderId="0" xfId="1" applyNumberFormat="1" applyFont="1" applyAlignment="1" applyProtection="1"/>
    <xf numFmtId="4" fontId="0" fillId="0" borderId="1" xfId="0" applyNumberFormat="1" applyBorder="1" applyAlignment="1">
      <alignment horizontal="right"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0" fontId="3" fillId="0" borderId="0" xfId="1" applyFont="1" applyAlignment="1" applyProtection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 indent="4"/>
    </xf>
    <xf numFmtId="0" fontId="0" fillId="0" borderId="3" xfId="0" applyBorder="1" applyAlignment="1">
      <alignment horizontal="left" vertical="center" wrapText="1" indent="4"/>
    </xf>
    <xf numFmtId="0" fontId="0" fillId="0" borderId="4" xfId="0" applyBorder="1" applyAlignment="1">
      <alignment horizontal="left" vertical="center" wrapText="1" indent="4"/>
    </xf>
    <xf numFmtId="0" fontId="0" fillId="0" borderId="2" xfId="0" applyBorder="1" applyAlignment="1">
      <alignment horizontal="left" vertical="center" wrapText="1" indent="7"/>
    </xf>
    <xf numFmtId="0" fontId="0" fillId="0" borderId="3" xfId="0" applyBorder="1" applyAlignment="1">
      <alignment horizontal="left" vertical="center" wrapText="1" indent="7"/>
    </xf>
    <xf numFmtId="0" fontId="0" fillId="0" borderId="4" xfId="0" applyBorder="1" applyAlignment="1">
      <alignment horizontal="left" vertical="center" wrapText="1" indent="7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8"/>
  <sheetViews>
    <sheetView tabSelected="1" topLeftCell="A16" zoomScale="80" zoomScaleNormal="80" workbookViewId="0">
      <selection activeCell="E34" sqref="E34:F34"/>
    </sheetView>
  </sheetViews>
  <sheetFormatPr defaultRowHeight="15" outlineLevelRow="1" x14ac:dyDescent="0.25"/>
  <cols>
    <col min="2" max="2" width="37.42578125" customWidth="1"/>
    <col min="3" max="3" width="16.7109375" customWidth="1"/>
    <col min="4" max="4" width="38.28515625" customWidth="1"/>
    <col min="5" max="5" width="13.5703125" customWidth="1"/>
    <col min="6" max="6" width="15.7109375" customWidth="1"/>
    <col min="8" max="8" width="9.140625" style="22"/>
    <col min="9" max="9" width="15" customWidth="1"/>
    <col min="14" max="14" width="11.42578125" bestFit="1" customWidth="1"/>
  </cols>
  <sheetData>
    <row r="1" spans="1:14" ht="60.75" customHeight="1" x14ac:dyDescent="0.3">
      <c r="A1" s="46" t="s">
        <v>35</v>
      </c>
      <c r="B1" s="46"/>
      <c r="C1" s="46"/>
      <c r="D1" s="46"/>
      <c r="E1" s="46"/>
      <c r="F1" s="46"/>
    </row>
    <row r="3" spans="1:14" ht="30.75" customHeight="1" x14ac:dyDescent="0.25">
      <c r="A3" s="47" t="s">
        <v>3</v>
      </c>
      <c r="B3" s="47"/>
      <c r="C3" s="47"/>
      <c r="D3" s="47"/>
      <c r="E3" s="47"/>
      <c r="F3" s="47"/>
    </row>
    <row r="5" spans="1:14" ht="90" x14ac:dyDescent="0.25">
      <c r="A5" s="2" t="s">
        <v>5</v>
      </c>
      <c r="B5" s="2" t="s">
        <v>4</v>
      </c>
      <c r="C5" s="2" t="s">
        <v>6</v>
      </c>
      <c r="D5" s="2" t="s">
        <v>7</v>
      </c>
      <c r="E5" s="2" t="s">
        <v>8</v>
      </c>
      <c r="F5" s="2" t="s">
        <v>17</v>
      </c>
      <c r="L5" s="8"/>
    </row>
    <row r="6" spans="1:14" ht="30" x14ac:dyDescent="0.25">
      <c r="A6" s="11">
        <v>1</v>
      </c>
      <c r="B6" s="12" t="s">
        <v>36</v>
      </c>
      <c r="C6" s="18">
        <v>220</v>
      </c>
      <c r="D6" s="13" t="s">
        <v>37</v>
      </c>
      <c r="E6" s="14" t="s">
        <v>38</v>
      </c>
      <c r="F6" s="19">
        <v>2274840</v>
      </c>
      <c r="J6" s="20"/>
      <c r="K6" s="20"/>
      <c r="L6" s="20"/>
      <c r="M6" s="20"/>
      <c r="N6" s="21"/>
    </row>
    <row r="7" spans="1:14" ht="30" x14ac:dyDescent="0.25">
      <c r="A7" s="14">
        <v>2</v>
      </c>
      <c r="B7" s="12" t="s">
        <v>39</v>
      </c>
      <c r="C7" s="18">
        <v>120</v>
      </c>
      <c r="D7" s="13" t="s">
        <v>40</v>
      </c>
      <c r="E7" s="14" t="s">
        <v>41</v>
      </c>
      <c r="F7" s="19">
        <v>1909680</v>
      </c>
      <c r="J7" s="20"/>
      <c r="K7" s="20"/>
      <c r="L7" s="20"/>
      <c r="M7" s="20"/>
      <c r="N7" s="21"/>
    </row>
    <row r="8" spans="1:14" ht="30" x14ac:dyDescent="0.25">
      <c r="A8" s="14">
        <v>3</v>
      </c>
      <c r="B8" s="12" t="s">
        <v>42</v>
      </c>
      <c r="C8" s="18">
        <v>130</v>
      </c>
      <c r="D8" s="13" t="s">
        <v>43</v>
      </c>
      <c r="E8" s="14" t="s">
        <v>44</v>
      </c>
      <c r="F8" s="19">
        <v>884555.59</v>
      </c>
      <c r="J8" s="20"/>
      <c r="K8" s="20"/>
      <c r="L8" s="20"/>
      <c r="M8" s="20"/>
      <c r="N8" s="21"/>
    </row>
    <row r="9" spans="1:14" ht="30" x14ac:dyDescent="0.25">
      <c r="A9" s="14">
        <v>4</v>
      </c>
      <c r="B9" s="12" t="s">
        <v>45</v>
      </c>
      <c r="C9" s="18">
        <v>220</v>
      </c>
      <c r="D9" s="13" t="s">
        <v>46</v>
      </c>
      <c r="E9" s="14" t="s">
        <v>47</v>
      </c>
      <c r="F9" s="19">
        <v>495671.52</v>
      </c>
      <c r="J9" s="20"/>
      <c r="K9" s="20"/>
      <c r="L9" s="20"/>
      <c r="M9" s="20"/>
      <c r="N9" s="21"/>
    </row>
    <row r="10" spans="1:14" ht="30" x14ac:dyDescent="0.25">
      <c r="A10" s="14">
        <v>5</v>
      </c>
      <c r="B10" s="12" t="s">
        <v>48</v>
      </c>
      <c r="C10" s="18">
        <v>131</v>
      </c>
      <c r="D10" s="13" t="s">
        <v>49</v>
      </c>
      <c r="E10" s="14" t="s">
        <v>50</v>
      </c>
      <c r="F10" s="19">
        <v>956256</v>
      </c>
      <c r="J10" s="20"/>
      <c r="K10" s="20"/>
      <c r="L10" s="20"/>
      <c r="M10" s="20"/>
      <c r="N10" s="21"/>
    </row>
    <row r="11" spans="1:14" ht="30" x14ac:dyDescent="0.25">
      <c r="A11" s="14">
        <v>6</v>
      </c>
      <c r="B11" s="12" t="s">
        <v>51</v>
      </c>
      <c r="C11" s="18">
        <v>130</v>
      </c>
      <c r="D11" s="13" t="s">
        <v>52</v>
      </c>
      <c r="E11" s="14" t="s">
        <v>38</v>
      </c>
      <c r="F11" s="19">
        <v>371358</v>
      </c>
      <c r="J11" s="20"/>
      <c r="K11" s="20"/>
      <c r="L11" s="20"/>
      <c r="M11" s="20"/>
      <c r="N11" s="21"/>
    </row>
    <row r="12" spans="1:14" ht="30" x14ac:dyDescent="0.25">
      <c r="A12" s="14">
        <v>7</v>
      </c>
      <c r="B12" s="12" t="s">
        <v>53</v>
      </c>
      <c r="C12" s="18">
        <v>131</v>
      </c>
      <c r="D12" s="13" t="s">
        <v>54</v>
      </c>
      <c r="E12" s="14" t="s">
        <v>55</v>
      </c>
      <c r="F12" s="19">
        <v>660348</v>
      </c>
      <c r="J12" s="20"/>
      <c r="K12" s="20"/>
      <c r="L12" s="20"/>
      <c r="M12" s="20"/>
      <c r="N12" s="21"/>
    </row>
    <row r="13" spans="1:14" ht="45" x14ac:dyDescent="0.25">
      <c r="A13" s="14">
        <v>8</v>
      </c>
      <c r="B13" s="12" t="s">
        <v>56</v>
      </c>
      <c r="C13" s="18">
        <v>220</v>
      </c>
      <c r="D13" s="13" t="s">
        <v>57</v>
      </c>
      <c r="E13" s="14" t="s">
        <v>38</v>
      </c>
      <c r="F13" s="19">
        <v>4960000</v>
      </c>
      <c r="J13" s="20"/>
      <c r="K13" s="20"/>
      <c r="L13" s="20"/>
      <c r="M13" s="20"/>
      <c r="N13" s="21"/>
    </row>
    <row r="14" spans="1:14" ht="30" x14ac:dyDescent="0.25">
      <c r="A14" s="14">
        <v>9</v>
      </c>
      <c r="B14" s="12" t="s">
        <v>58</v>
      </c>
      <c r="C14" s="18">
        <v>130</v>
      </c>
      <c r="D14" s="13" t="s">
        <v>59</v>
      </c>
      <c r="E14" s="14" t="s">
        <v>60</v>
      </c>
      <c r="F14" s="19">
        <v>220000</v>
      </c>
      <c r="J14" s="20"/>
      <c r="K14" s="20"/>
      <c r="L14" s="20"/>
      <c r="M14" s="20"/>
      <c r="N14" s="21"/>
    </row>
    <row r="15" spans="1:14" ht="45" x14ac:dyDescent="0.25">
      <c r="A15" s="14">
        <v>10</v>
      </c>
      <c r="B15" s="12" t="s">
        <v>61</v>
      </c>
      <c r="C15" s="18">
        <v>220</v>
      </c>
      <c r="D15" s="13" t="s">
        <v>62</v>
      </c>
      <c r="E15" s="14" t="s">
        <v>34</v>
      </c>
      <c r="F15" s="19">
        <v>837584.4</v>
      </c>
      <c r="I15" s="21"/>
      <c r="J15" s="20"/>
      <c r="K15" s="20"/>
      <c r="L15" s="20"/>
      <c r="M15" s="20"/>
      <c r="N15" s="21"/>
    </row>
    <row r="17" spans="1:9" ht="29.25" customHeight="1" x14ac:dyDescent="0.25">
      <c r="A17" s="47" t="s">
        <v>9</v>
      </c>
      <c r="B17" s="47"/>
      <c r="C17" s="47"/>
      <c r="D17" s="47"/>
      <c r="E17" s="47"/>
      <c r="F17" s="47"/>
    </row>
    <row r="19" spans="1:9" ht="90" x14ac:dyDescent="0.25">
      <c r="A19" s="2" t="s">
        <v>5</v>
      </c>
      <c r="B19" s="48" t="s">
        <v>10</v>
      </c>
      <c r="C19" s="48"/>
      <c r="D19" s="48"/>
      <c r="E19" s="2" t="s">
        <v>11</v>
      </c>
      <c r="F19" s="2" t="s">
        <v>19</v>
      </c>
      <c r="I19" s="21"/>
    </row>
    <row r="20" spans="1:9" ht="30" customHeight="1" x14ac:dyDescent="0.25">
      <c r="A20" s="2">
        <v>2</v>
      </c>
      <c r="B20" s="31" t="s">
        <v>18</v>
      </c>
      <c r="C20" s="31"/>
      <c r="D20" s="31"/>
      <c r="E20" s="5">
        <v>0</v>
      </c>
      <c r="F20" s="4">
        <v>0</v>
      </c>
    </row>
    <row r="21" spans="1:9" ht="45.75" customHeight="1" x14ac:dyDescent="0.25">
      <c r="A21" s="2">
        <v>3</v>
      </c>
      <c r="B21" s="31" t="s">
        <v>20</v>
      </c>
      <c r="C21" s="31"/>
      <c r="D21" s="31"/>
      <c r="E21" s="5">
        <v>2</v>
      </c>
      <c r="F21" s="4">
        <v>380603.84</v>
      </c>
    </row>
    <row r="22" spans="1:9" ht="30" hidden="1" customHeight="1" outlineLevel="1" x14ac:dyDescent="0.25">
      <c r="A22" s="15" t="s">
        <v>63</v>
      </c>
      <c r="B22" s="45" t="s">
        <v>64</v>
      </c>
      <c r="C22" s="45"/>
      <c r="D22" s="45"/>
      <c r="E22" s="16">
        <f>COUNTIF(C6:C15,220)</f>
        <v>4</v>
      </c>
      <c r="F22" s="17">
        <f>SUMIF(C6:C15,220,F6:F15)</f>
        <v>8568095.9199999999</v>
      </c>
      <c r="H22" s="22">
        <f>COUNTIF(C6:C15,220)</f>
        <v>4</v>
      </c>
      <c r="I22">
        <f>SUMIF(C6:C15,220,F6:F15)</f>
        <v>8568095.9199999999</v>
      </c>
    </row>
    <row r="23" spans="1:9" ht="30" hidden="1" customHeight="1" outlineLevel="1" x14ac:dyDescent="0.25">
      <c r="A23" s="27" t="s">
        <v>65</v>
      </c>
      <c r="B23" s="44" t="s">
        <v>20</v>
      </c>
      <c r="C23" s="44"/>
      <c r="D23" s="44"/>
      <c r="E23" s="28">
        <f>E21+E22</f>
        <v>6</v>
      </c>
      <c r="F23" s="29">
        <f>F22+F21</f>
        <v>8948699.7599999998</v>
      </c>
    </row>
    <row r="24" spans="1:9" ht="30" customHeight="1" collapsed="1" x14ac:dyDescent="0.25">
      <c r="A24" s="2">
        <v>4</v>
      </c>
      <c r="B24" s="31" t="s">
        <v>21</v>
      </c>
      <c r="C24" s="31"/>
      <c r="D24" s="31"/>
      <c r="E24" s="5">
        <v>21</v>
      </c>
      <c r="F24" s="4">
        <v>1405359.0499999998</v>
      </c>
    </row>
    <row r="26" spans="1:9" x14ac:dyDescent="0.25">
      <c r="A26" s="47" t="s">
        <v>33</v>
      </c>
      <c r="B26" s="47"/>
      <c r="C26" s="47"/>
      <c r="D26" s="47"/>
      <c r="E26" s="47"/>
      <c r="F26" s="47"/>
    </row>
    <row r="28" spans="1:9" ht="74.25" customHeight="1" x14ac:dyDescent="0.25">
      <c r="A28" s="38" t="s">
        <v>12</v>
      </c>
      <c r="B28" s="39"/>
      <c r="C28" s="39"/>
      <c r="D28" s="40"/>
      <c r="E28" s="2" t="s">
        <v>12</v>
      </c>
      <c r="F28" s="2" t="s">
        <v>22</v>
      </c>
    </row>
    <row r="29" spans="1:9" ht="30" customHeight="1" x14ac:dyDescent="0.25">
      <c r="A29" s="41" t="s">
        <v>23</v>
      </c>
      <c r="B29" s="42"/>
      <c r="C29" s="42"/>
      <c r="D29" s="43"/>
      <c r="E29" s="6">
        <f>SUM(E30:E33)</f>
        <v>33</v>
      </c>
      <c r="F29" s="7">
        <f>SUM(F30:F33)</f>
        <v>15356256.399999999</v>
      </c>
    </row>
    <row r="30" spans="1:9" ht="30" customHeight="1" x14ac:dyDescent="0.25">
      <c r="A30" s="32" t="s">
        <v>13</v>
      </c>
      <c r="B30" s="33"/>
      <c r="C30" s="33"/>
      <c r="D30" s="34"/>
      <c r="E30" s="5">
        <f>E20</f>
        <v>0</v>
      </c>
      <c r="F30" s="4">
        <f>F20</f>
        <v>0</v>
      </c>
    </row>
    <row r="31" spans="1:9" ht="30" customHeight="1" x14ac:dyDescent="0.25">
      <c r="A31" s="32" t="s">
        <v>14</v>
      </c>
      <c r="B31" s="33"/>
      <c r="C31" s="33"/>
      <c r="D31" s="34"/>
      <c r="E31" s="5">
        <f>E24</f>
        <v>21</v>
      </c>
      <c r="F31" s="4">
        <f>F24</f>
        <v>1405359.0499999998</v>
      </c>
    </row>
    <row r="32" spans="1:9" ht="30" customHeight="1" x14ac:dyDescent="0.25">
      <c r="A32" s="32" t="s">
        <v>15</v>
      </c>
      <c r="B32" s="33"/>
      <c r="C32" s="33"/>
      <c r="D32" s="34"/>
      <c r="E32" s="5">
        <f>E23</f>
        <v>6</v>
      </c>
      <c r="F32" s="4">
        <f>F23</f>
        <v>8948699.7599999998</v>
      </c>
    </row>
    <row r="33" spans="1:6" ht="45" customHeight="1" x14ac:dyDescent="0.25">
      <c r="A33" s="32" t="s">
        <v>24</v>
      </c>
      <c r="B33" s="33"/>
      <c r="C33" s="33"/>
      <c r="D33" s="34"/>
      <c r="E33" s="5">
        <f>COUNTIF(C6:C15,120)+COUNTIF(C6:C15,130)+COUNTIF(C6:C15,131)</f>
        <v>6</v>
      </c>
      <c r="F33" s="4">
        <f>SUMIF(C6:C15,120,F6:F15)+SUMIF(C6:C15,130,F6:F15)+SUMIF(C6:C15,131,F6:F15)</f>
        <v>5002197.59</v>
      </c>
    </row>
    <row r="34" spans="1:6" ht="59.25" customHeight="1" x14ac:dyDescent="0.25">
      <c r="A34" s="35" t="s">
        <v>16</v>
      </c>
      <c r="B34" s="36"/>
      <c r="C34" s="36"/>
      <c r="D34" s="37"/>
      <c r="E34" s="25">
        <f>COUNTIF(C6:C15,131)</f>
        <v>2</v>
      </c>
      <c r="F34" s="26">
        <f>SUMIF(C6:C15,131,F6:F15)</f>
        <v>1616604</v>
      </c>
    </row>
    <row r="37" spans="1:6" x14ac:dyDescent="0.25">
      <c r="A37" s="30" t="s">
        <v>1</v>
      </c>
      <c r="B37" s="30"/>
      <c r="C37" s="1"/>
    </row>
    <row r="38" spans="1:6" x14ac:dyDescent="0.25">
      <c r="A38" s="30" t="s">
        <v>2</v>
      </c>
      <c r="B38" s="30"/>
      <c r="C38" s="9" t="s">
        <v>0</v>
      </c>
    </row>
  </sheetData>
  <mergeCells count="19">
    <mergeCell ref="A1:F1"/>
    <mergeCell ref="A26:F26"/>
    <mergeCell ref="A3:F3"/>
    <mergeCell ref="A17:F17"/>
    <mergeCell ref="B19:D19"/>
    <mergeCell ref="A37:B37"/>
    <mergeCell ref="A38:B38"/>
    <mergeCell ref="B20:D20"/>
    <mergeCell ref="B21:D21"/>
    <mergeCell ref="B24:D24"/>
    <mergeCell ref="A33:D33"/>
    <mergeCell ref="A34:D34"/>
    <mergeCell ref="A28:D28"/>
    <mergeCell ref="A29:D29"/>
    <mergeCell ref="A30:D30"/>
    <mergeCell ref="A31:D31"/>
    <mergeCell ref="B23:D23"/>
    <mergeCell ref="B22:D22"/>
    <mergeCell ref="A32:D3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D19" sqref="D19"/>
    </sheetView>
  </sheetViews>
  <sheetFormatPr defaultRowHeight="15" x14ac:dyDescent="0.25"/>
  <cols>
    <col min="1" max="1" width="7.85546875" customWidth="1"/>
    <col min="2" max="2" width="16.42578125" style="20" customWidth="1"/>
    <col min="3" max="3" width="45.7109375" customWidth="1"/>
    <col min="4" max="4" width="16.42578125" customWidth="1"/>
    <col min="5" max="5" width="32.28515625" style="20" customWidth="1"/>
    <col min="6" max="6" width="14.85546875" customWidth="1"/>
    <col min="7" max="7" width="17.140625" customWidth="1"/>
  </cols>
  <sheetData>
    <row r="1" spans="1:7" ht="15.75" thickBot="1" x14ac:dyDescent="0.3">
      <c r="A1" s="49" t="s">
        <v>25</v>
      </c>
      <c r="B1" s="49"/>
      <c r="C1" s="49"/>
      <c r="D1" s="49"/>
      <c r="E1" s="49"/>
      <c r="F1" s="49"/>
      <c r="G1" s="49"/>
    </row>
    <row r="2" spans="1:7" ht="210" x14ac:dyDescent="0.25">
      <c r="A2" s="3" t="s">
        <v>29</v>
      </c>
      <c r="B2" s="13" t="s">
        <v>26</v>
      </c>
      <c r="C2" s="3" t="s">
        <v>27</v>
      </c>
      <c r="D2" s="3" t="s">
        <v>32</v>
      </c>
      <c r="E2" s="13" t="s">
        <v>28</v>
      </c>
      <c r="F2" s="3" t="s">
        <v>30</v>
      </c>
      <c r="G2" s="3" t="s">
        <v>31</v>
      </c>
    </row>
    <row r="3" spans="1:7" x14ac:dyDescent="0.25">
      <c r="A3" s="14">
        <v>95</v>
      </c>
      <c r="B3" s="13" t="s">
        <v>66</v>
      </c>
      <c r="C3" s="14" t="s">
        <v>67</v>
      </c>
      <c r="D3" s="14">
        <v>70</v>
      </c>
      <c r="E3" s="13" t="s">
        <v>92</v>
      </c>
      <c r="F3" s="24">
        <v>199101.9</v>
      </c>
      <c r="G3" s="24">
        <v>44210.49</v>
      </c>
    </row>
    <row r="4" spans="1:7" ht="30" x14ac:dyDescent="0.25">
      <c r="A4" s="14">
        <v>94</v>
      </c>
      <c r="B4" s="13" t="s">
        <v>68</v>
      </c>
      <c r="C4" s="14" t="s">
        <v>69</v>
      </c>
      <c r="D4" s="14">
        <v>70</v>
      </c>
      <c r="E4" s="13" t="s">
        <v>92</v>
      </c>
      <c r="F4" s="24">
        <v>6525.5</v>
      </c>
      <c r="G4" s="24">
        <v>6525.5</v>
      </c>
    </row>
    <row r="5" spans="1:7" ht="30" x14ac:dyDescent="0.25">
      <c r="A5" s="14">
        <v>63</v>
      </c>
      <c r="B5" s="13" t="s">
        <v>70</v>
      </c>
      <c r="C5" s="14" t="s">
        <v>71</v>
      </c>
      <c r="D5" s="14">
        <v>50</v>
      </c>
      <c r="E5" s="13" t="s">
        <v>92</v>
      </c>
      <c r="F5" s="24">
        <v>149124.29999999999</v>
      </c>
      <c r="G5" s="24">
        <v>81576</v>
      </c>
    </row>
    <row r="6" spans="1:7" ht="30" x14ac:dyDescent="0.25">
      <c r="A6" s="14">
        <v>65</v>
      </c>
      <c r="B6" s="13" t="s">
        <v>72</v>
      </c>
      <c r="C6" s="14" t="s">
        <v>73</v>
      </c>
      <c r="D6" s="14">
        <v>50</v>
      </c>
      <c r="E6" s="13" t="s">
        <v>93</v>
      </c>
      <c r="F6" s="24">
        <v>2198.98</v>
      </c>
      <c r="G6" s="24">
        <v>0</v>
      </c>
    </row>
    <row r="7" spans="1:7" x14ac:dyDescent="0.25">
      <c r="A7" s="14">
        <v>226</v>
      </c>
      <c r="B7" s="13" t="s">
        <v>95</v>
      </c>
      <c r="C7" s="14" t="s">
        <v>74</v>
      </c>
      <c r="D7" s="14">
        <v>75</v>
      </c>
      <c r="E7" s="13" t="s">
        <v>93</v>
      </c>
      <c r="F7" s="24">
        <v>42249.57</v>
      </c>
      <c r="G7" s="24">
        <v>42249.57</v>
      </c>
    </row>
    <row r="8" spans="1:7" x14ac:dyDescent="0.25">
      <c r="A8" s="14">
        <v>99</v>
      </c>
      <c r="B8" s="13" t="s">
        <v>75</v>
      </c>
      <c r="C8" s="14" t="s">
        <v>76</v>
      </c>
      <c r="D8" s="14">
        <v>50</v>
      </c>
      <c r="E8" s="13" t="s">
        <v>92</v>
      </c>
      <c r="F8" s="24">
        <v>32676.78</v>
      </c>
      <c r="G8" s="24">
        <v>23056.78</v>
      </c>
    </row>
    <row r="9" spans="1:7" ht="30" x14ac:dyDescent="0.25">
      <c r="A9" s="14">
        <v>230</v>
      </c>
      <c r="B9" s="13" t="s">
        <v>77</v>
      </c>
      <c r="C9" s="14" t="s">
        <v>78</v>
      </c>
      <c r="D9" s="14">
        <v>75</v>
      </c>
      <c r="E9" s="13" t="s">
        <v>93</v>
      </c>
      <c r="F9" s="24">
        <v>138973.04999999999</v>
      </c>
      <c r="G9" s="24">
        <v>138973.04999999999</v>
      </c>
    </row>
    <row r="10" spans="1:7" ht="30" x14ac:dyDescent="0.25">
      <c r="A10" s="14">
        <v>136</v>
      </c>
      <c r="B10" s="13" t="s">
        <v>79</v>
      </c>
      <c r="C10" s="14" t="s">
        <v>80</v>
      </c>
      <c r="D10" s="14">
        <v>60</v>
      </c>
      <c r="E10" s="13" t="s">
        <v>94</v>
      </c>
      <c r="F10" s="24">
        <v>7923.6</v>
      </c>
      <c r="G10" s="24">
        <v>0</v>
      </c>
    </row>
    <row r="11" spans="1:7" x14ac:dyDescent="0.25">
      <c r="A11" s="14">
        <v>13</v>
      </c>
      <c r="B11" s="13" t="s">
        <v>96</v>
      </c>
      <c r="C11" s="14" t="s">
        <v>81</v>
      </c>
      <c r="D11" s="14">
        <v>90</v>
      </c>
      <c r="E11" s="13" t="s">
        <v>94</v>
      </c>
      <c r="F11" s="24">
        <v>440799.83</v>
      </c>
      <c r="G11" s="24">
        <v>440799.83</v>
      </c>
    </row>
    <row r="12" spans="1:7" x14ac:dyDescent="0.25">
      <c r="A12" s="14">
        <v>81</v>
      </c>
      <c r="B12" s="13" t="s">
        <v>97</v>
      </c>
      <c r="C12" s="14" t="s">
        <v>82</v>
      </c>
      <c r="D12" s="14">
        <v>55</v>
      </c>
      <c r="E12" s="13" t="s">
        <v>92</v>
      </c>
      <c r="F12" s="24">
        <v>34125.69</v>
      </c>
      <c r="G12" s="24">
        <v>0</v>
      </c>
    </row>
    <row r="13" spans="1:7" x14ac:dyDescent="0.25">
      <c r="A13" s="14">
        <v>21</v>
      </c>
      <c r="B13" s="13" t="s">
        <v>83</v>
      </c>
      <c r="C13" s="14" t="s">
        <v>84</v>
      </c>
      <c r="D13" s="14">
        <v>40</v>
      </c>
      <c r="E13" s="13" t="s">
        <v>93</v>
      </c>
      <c r="F13" s="24">
        <v>1253994.8899999999</v>
      </c>
      <c r="G13" s="24">
        <v>11613.01</v>
      </c>
    </row>
    <row r="14" spans="1:7" ht="45" x14ac:dyDescent="0.25">
      <c r="A14" s="14">
        <v>22</v>
      </c>
      <c r="B14" s="13" t="s">
        <v>85</v>
      </c>
      <c r="C14" s="14" t="s">
        <v>86</v>
      </c>
      <c r="D14" s="14">
        <v>50</v>
      </c>
      <c r="E14" s="13" t="s">
        <v>93</v>
      </c>
      <c r="F14" s="24">
        <v>229541.25</v>
      </c>
      <c r="G14" s="24">
        <v>0</v>
      </c>
    </row>
    <row r="15" spans="1:7" ht="45" x14ac:dyDescent="0.25">
      <c r="A15" s="14">
        <v>86</v>
      </c>
      <c r="B15" s="13" t="s">
        <v>98</v>
      </c>
      <c r="C15" s="14" t="s">
        <v>87</v>
      </c>
      <c r="D15" s="14">
        <v>60</v>
      </c>
      <c r="E15" s="13" t="s">
        <v>92</v>
      </c>
      <c r="F15" s="24">
        <v>15173</v>
      </c>
      <c r="G15" s="24">
        <v>15173</v>
      </c>
    </row>
    <row r="16" spans="1:7" x14ac:dyDescent="0.25">
      <c r="A16" s="14">
        <v>23</v>
      </c>
      <c r="B16" s="13" t="s">
        <v>88</v>
      </c>
      <c r="C16" s="14" t="s">
        <v>89</v>
      </c>
      <c r="D16" s="14">
        <v>40</v>
      </c>
      <c r="E16" s="13" t="s">
        <v>93</v>
      </c>
      <c r="F16" s="24">
        <v>62039.29</v>
      </c>
      <c r="G16" s="24">
        <v>23428.29</v>
      </c>
    </row>
    <row r="17" spans="1:7" x14ac:dyDescent="0.25">
      <c r="A17" s="14">
        <v>152</v>
      </c>
      <c r="B17" s="13" t="s">
        <v>90</v>
      </c>
      <c r="C17" s="14" t="s">
        <v>91</v>
      </c>
      <c r="D17" s="14">
        <v>60</v>
      </c>
      <c r="E17" s="13" t="s">
        <v>93</v>
      </c>
      <c r="F17" s="24">
        <v>39235.86</v>
      </c>
      <c r="G17" s="24">
        <v>33843.5</v>
      </c>
    </row>
    <row r="20" spans="1:7" x14ac:dyDescent="0.25">
      <c r="A20" s="10" t="s">
        <v>1</v>
      </c>
      <c r="B20" s="23"/>
      <c r="C20" s="1"/>
    </row>
    <row r="21" spans="1:7" x14ac:dyDescent="0.25">
      <c r="A21" s="10" t="s">
        <v>2</v>
      </c>
      <c r="B21" s="23"/>
      <c r="D21" s="9" t="s">
        <v>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Сведения о договорах</vt:lpstr>
      <vt:lpstr>Сведения о товарах РФ</vt:lpstr>
      <vt:lpstr>'Сведения о договорах'!Область_печати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2021-10-07T10:18:32Z</dcterms:modified>
</cp:coreProperties>
</file>