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45" windowWidth="14805" windowHeight="5970" activeTab="2"/>
  </bookViews>
  <sheets>
    <sheet name="Сведения о договорах" sheetId="3" r:id="rId1"/>
    <sheet name="Сведения о товарах РФ" sheetId="4" r:id="rId2"/>
    <sheet name="Сведения о товарах РФ за год" sheetId="5" r:id="rId3"/>
  </sheets>
  <definedNames>
    <definedName name="_xlnm._FilterDatabase" localSheetId="2" hidden="1">'Сведения о товарах РФ за год'!$A$2:$H$2</definedName>
    <definedName name="_xlnm.Print_Area" localSheetId="0">'Сведения о договорах'!$A$1:$F$70</definedName>
    <definedName name="_xlnm.Print_Area" localSheetId="1">'Сведения о товарах РФ'!$A$1:$G$14</definedName>
  </definedNames>
  <calcPr calcId="145621"/>
</workbook>
</file>

<file path=xl/calcChain.xml><?xml version="1.0" encoding="utf-8"?>
<calcChain xmlns="http://schemas.openxmlformats.org/spreadsheetml/2006/main">
  <c r="E59" i="3" l="1"/>
  <c r="F59" i="3" l="1"/>
  <c r="E47" i="3" l="1"/>
  <c r="F47" i="3" l="1"/>
  <c r="F48" i="3" s="1"/>
  <c r="E48" i="3" l="1"/>
  <c r="E60" i="3" s="1"/>
  <c r="E65" i="3"/>
  <c r="F65" i="3" l="1"/>
  <c r="F63" i="3" l="1"/>
  <c r="F64" i="3"/>
  <c r="F62" i="3"/>
  <c r="E63" i="3"/>
  <c r="E64" i="3"/>
  <c r="E62" i="3"/>
  <c r="F61" i="3" l="1"/>
  <c r="E61" i="3"/>
  <c r="F66" i="3" l="1"/>
  <c r="E66" i="3"/>
  <c r="F60" i="3" l="1"/>
  <c r="E58" i="3" l="1"/>
  <c r="E57" i="3" s="1"/>
  <c r="F58" i="3"/>
  <c r="F57" i="3" s="1"/>
</calcChain>
</file>

<file path=xl/comments1.xml><?xml version="1.0" encoding="utf-8"?>
<comments xmlns="http://schemas.openxmlformats.org/spreadsheetml/2006/main">
  <authors>
    <author>Автор</author>
  </authors>
  <commentLis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<sst xmlns="http://schemas.openxmlformats.org/spreadsheetml/2006/main" count="366" uniqueCount="308">
  <si>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</si>
  <si>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</si>
  <si>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</si>
  <si>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</si>
  <si>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</si>
  <si>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</si>
  <si>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</si>
  <si>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</si>
  <si>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</si>
  <si>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</si>
  <si>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</si>
  <si>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</si>
  <si>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</si>
  <si>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</si>
  <si>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</si>
  <si>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</si>
  <si>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</si>
  <si>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</si>
  <si>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</si>
  <si>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</si>
  <si>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</si>
  <si>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</si>
  <si>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</si>
  <si>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</si>
  <si>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</si>
  <si>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</si>
  <si>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</si>
  <si>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</si>
  <si>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</si>
  <si>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</si>
  <si>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</si>
  <si>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</si>
  <si>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</si>
  <si>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</si>
  <si>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</si>
  <si>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</si>
  <si>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</si>
  <si>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</si>
  <si>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</si>
  <si>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</si>
  <si>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</si>
  <si>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</si>
  <si>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</si>
  <si>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</si>
  <si>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27.90</t>
  </si>
  <si>
    <t>Оборудование электрическое прочее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</si>
  <si>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</si>
  <si>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13.94.1</t>
  </si>
  <si>
    <t>Канаты, веревки, шпагат и сети, кроме отходов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</si>
  <si>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декабре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</si>
  <si>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Размер достигнутой доли закупок товара российского происхождения (процентов)</t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</si>
  <si>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  за 2023 год</t>
  </si>
  <si>
    <t>Оказание услуг по обслуживанию лифтового оборудования в административном здании АО «ЮРЭСК»</t>
  </si>
  <si>
    <t>Поставка ГСМ для автотранспорта Кондинского филиала АО «ЮРЭСК» в г. Урай, п. Междуреченский, п. Мортка</t>
  </si>
  <si>
    <t>Соглашение о возмещении расходов по оперативно-техническому управлению, техническому обслуживанию и ремонту Объектов общедолевой собственности централизованной зоны электроснабжения в Кондинском районе ХМАО-Югры</t>
  </si>
  <si>
    <t>Оказание услуг спецтехники для нужд Советского филиала АО «ЮРЭСК»</t>
  </si>
  <si>
    <t>Оказание услуг по теплоснабжению в г. Югорске для нужд Советского филиала АО «ЮРЭСК»</t>
  </si>
  <si>
    <t>Оказание услуг по вывозу снега с прилегающих территорий объектов АО «ЮРЭСК» в г. Белоярский</t>
  </si>
  <si>
    <t>Поставка ГСМ для автотранспорта Советского филиала АО «ЮРЭСК» на зимний период</t>
  </si>
  <si>
    <t>Поставка трансформаторных подстанций для нужд АО «ЮРЭСК»</t>
  </si>
  <si>
    <t>Оказание услуг по расширению лицензии ПО «ОИК Диспетчер НТ» версия 3.Х ASTRA LINUX, расширенная подписка на обновление на 1 год</t>
  </si>
  <si>
    <t>Оказание услуг по теплоснабжению в Советском районе для нужд Советского филиала АО «ЮРЭСК»</t>
  </si>
  <si>
    <t>Оказание услуг по проведению предрейсового, послерейсового медицинского осмотра водителей Кондинского филиала АО «ЮРЭСК»</t>
  </si>
  <si>
    <t>Поставка новогодних подарков</t>
  </si>
  <si>
    <t>Оказание услуг финансовой аренды (лизинга) автомобилей ГАЗ Садко Next (или эквивалент) в количестве 2 единицы для нужд АО «ЮРЭСК»</t>
  </si>
  <si>
    <t>Оказание услуг по добровольному медицинскому страхованию работников АО "ЮРЭСК"</t>
  </si>
  <si>
    <t>Оказание услуг по страхованию электросетевого имущества</t>
  </si>
  <si>
    <t>Оказание услуг по добровольному комплексному страхованию автотранспортных средств (КАСКО) АО «ЮРЭСК»</t>
  </si>
  <si>
    <t>Оказание услуг по проведению предрейсовых и послерейсовых медицинских осмотров водителей в г. Югорске для нужд Советского филиала</t>
  </si>
  <si>
    <t>Договор на оказание услуг по оперативно-диспетчерскому управлению, техническому обслуживанию, выполнению текущего ремонта, аварийно-восстановительных и неплановых работ на электросетевых объектах 0,4-10 кВ Централизованной зоны электроснабжения в г.Ханты-Мансийск</t>
  </si>
  <si>
    <t>Оказание услуг по организации и проведению мероприятия, посвященного празднованию Дня энергетика и Дня рождения АО «ЮРЭСК»</t>
  </si>
  <si>
    <t>Оказание услуг по оценке рыночной стоимости земельных участков</t>
  </si>
  <si>
    <t>Оказание услуг по проведению периодического медицинского осмотра работников Кондинского филиала АО «ЮРЭСК»</t>
  </si>
  <si>
    <t>Поставка ГСМ для для автотранспорта Белоярского филиала АО «ЮРЭСК»</t>
  </si>
  <si>
    <t>Оказание услуг по предоставлению рабочих мест для трудоустройства инвалидов (в т.ч. одно специальное рабочее место) для нужд Советского филиала</t>
  </si>
  <si>
    <t>Поставка сувенирной продукции</t>
  </si>
  <si>
    <t>Аренда здания РММ по адресу: ХМАО-Югра, г. Югорск, ул. Геологов, 5</t>
  </si>
  <si>
    <t>Проведение проектно-изыскательских работ, включающих в себя обследование и проектирование системы защиты объектов критической информационной инфраструктуры для нужд АО «ЮРЭСК»</t>
  </si>
  <si>
    <t>Оказание услуг по определению возобновляемой кредитной линии с лимитом задолженности 1 000 000 000 руб. для нужд АО «ЮРЭСК»</t>
  </si>
  <si>
    <t>Оказание услуг по оценке акций</t>
  </si>
  <si>
    <t>Оказание консультационных услуг по дополнительной эмиссии акций</t>
  </si>
  <si>
    <t>Оказание консультационных услуг по приобретению акций на основании обязательного предложения</t>
  </si>
  <si>
    <t>Поставка силовых трансформаторов для нужд филиалов АО «ЮРЭСК»</t>
  </si>
  <si>
    <t>Поставка высокочастотных заградителей для нужд АО «ЮРЭСК»</t>
  </si>
  <si>
    <t>Ремонт административного здания АО «ЮРЭСК» в г. Ханты-Мансийске</t>
  </si>
  <si>
    <t>Техническое обслуживание, текущий ремонт автотранспорта для нужд Советского филиала</t>
  </si>
  <si>
    <t>Поставка запасных частей и материалов для автотранспорта Кондинского филиала АО «ЮРЭСК»</t>
  </si>
  <si>
    <t>58601045152230002010000</t>
  </si>
  <si>
    <t>58601045152230002020000</t>
  </si>
  <si>
    <t>58601045152230002060000</t>
  </si>
  <si>
    <t>58601045152230002070000</t>
  </si>
  <si>
    <t>58601045152230002080000</t>
  </si>
  <si>
    <t>58601045152230002090000</t>
  </si>
  <si>
    <t>58601045152230002100000</t>
  </si>
  <si>
    <t>58601045152230002110000</t>
  </si>
  <si>
    <t>58601045152230002120000</t>
  </si>
  <si>
    <t>58601045152230002130000</t>
  </si>
  <si>
    <t>58601045152230002150000</t>
  </si>
  <si>
    <t>58601045152230002160000</t>
  </si>
  <si>
    <t>58601045152230002170000</t>
  </si>
  <si>
    <t>58601045152230002180000</t>
  </si>
  <si>
    <t>58601045152230002190000</t>
  </si>
  <si>
    <t>58601045152230002200000</t>
  </si>
  <si>
    <t>58601045152230002030000</t>
  </si>
  <si>
    <t>58601045152230002230000</t>
  </si>
  <si>
    <t>58601045152230002240000</t>
  </si>
  <si>
    <t>58601045152230002250000</t>
  </si>
  <si>
    <t>58601045152230002260000</t>
  </si>
  <si>
    <t>58601045152230002270000</t>
  </si>
  <si>
    <t>58601045152230002280000</t>
  </si>
  <si>
    <t>58601045152230002290000</t>
  </si>
  <si>
    <t>58601045152230002210000</t>
  </si>
  <si>
    <t>58601045152230002300000</t>
  </si>
  <si>
    <t>58601045152230002310000</t>
  </si>
  <si>
    <t>58601045152230002320000</t>
  </si>
  <si>
    <t>58601045152230002330000</t>
  </si>
  <si>
    <t>58601045152230002340000</t>
  </si>
  <si>
    <t>58601045152230002220000</t>
  </si>
  <si>
    <t>58601045152230002040000</t>
  </si>
  <si>
    <t>58601045152230002140000</t>
  </si>
  <si>
    <t>58601045152230002350000</t>
  </si>
  <si>
    <t>58601045152230002360000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</si>
  <si>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</si>
  <si>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</t>
  </si>
  <si>
    <t>25.73.30</t>
  </si>
  <si>
    <t>Инструмент ручной прочий</t>
  </si>
  <si>
    <t>27.40</t>
  </si>
  <si>
    <t>Оборудование электрическое осветительное</t>
  </si>
  <si>
    <t>27.51.13</t>
  </si>
  <si>
    <t>Машины стиральные бытовые и машины для сушки одежды</t>
  </si>
  <si>
    <t>31.01.11</t>
  </si>
  <si>
    <t>Мебель металлическая для офисов</t>
  </si>
  <si>
    <t>31.01.12</t>
  </si>
  <si>
    <t>Мебель деревянная для офисов</t>
  </si>
  <si>
    <t>31.02.10</t>
  </si>
  <si>
    <t>Мебель кухонная</t>
  </si>
  <si>
    <t>08.12.12.140</t>
  </si>
  <si>
    <t>Щебень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</si>
  <si>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</si>
  <si>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25.29.11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</si>
  <si>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</si>
  <si>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</si>
  <si>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</si>
  <si>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25.73.60</t>
  </si>
  <si>
    <t>Инструмент прочий</t>
  </si>
  <si>
    <t>Компоненты электронные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</si>
  <si>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</si>
  <si>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</si>
  <si>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26.20.16</t>
  </si>
  <si>
    <t>Устройства ввода или вывода, содержащие или не содержащие в одном корпусе запоминающие устройства</t>
  </si>
  <si>
    <t>26.20.17</t>
  </si>
  <si>
    <t>Мониторы и проекторы, преимущественно используемые в системах автоматической обработки данных</t>
  </si>
  <si>
    <t>41.1</t>
  </si>
  <si>
    <t>26.30.11</t>
  </si>
  <si>
    <t>Аппаратура коммуникационная передающая с приемными устройствами</t>
  </si>
  <si>
    <t>26.30.11.120</t>
  </si>
  <si>
    <t>Средства связи, выполняющие функцию цифровых транспортных систем</t>
  </si>
  <si>
    <t>26.30.11.130</t>
  </si>
  <si>
    <t>Средства связи, выполняющие функцию систем управления и мониторинга</t>
  </si>
  <si>
    <t>26.30.11.150</t>
  </si>
  <si>
    <t>Средства связи радиоэлектронные</t>
  </si>
  <si>
    <t>26.30.11.190</t>
  </si>
  <si>
    <t>Аппаратура коммуникационная передающая с приемными устройствами прочая, не включенная в другие группировки</t>
  </si>
  <si>
    <t>26.30.3</t>
  </si>
  <si>
    <t>Части и комплектующие коммуникационного оборудования</t>
  </si>
  <si>
    <t>26.30.4</t>
  </si>
  <si>
    <t>Антенны и антенные отражатели всех видов и их части; части передающей радио- и телевизионной аппаратуры и телевизионных камер</t>
  </si>
  <si>
    <t>26.30.5</t>
  </si>
  <si>
    <t>Устройства охранной или пожарной сигнализации и аналогичная аппаратура</t>
  </si>
  <si>
    <t>26.40</t>
  </si>
  <si>
    <t>Техника бытовая электронная</t>
  </si>
  <si>
    <t>26.51.4</t>
  </si>
  <si>
    <t>Приборы для измерения электрических величин или ионизирующих излучений</t>
  </si>
  <si>
    <t>26.51.5</t>
  </si>
  <si>
    <t>Приборы для контроля прочих физических величин</t>
  </si>
  <si>
    <t>26.51.6</t>
  </si>
  <si>
    <t>Инструменты и приборы прочие для измерения, контроля и испытаний</t>
  </si>
  <si>
    <t>65.1</t>
  </si>
  <si>
    <t>26.51.63.130</t>
  </si>
  <si>
    <t>Счетчики производства или потребления электроэнергии</t>
  </si>
  <si>
    <t>26.51.70.190</t>
  </si>
  <si>
    <t>Приборы автоматические регулирующие и контрольно-измерительные прочие</t>
  </si>
  <si>
    <t>26.70</t>
  </si>
  <si>
    <t>Приборы оптические и фотографическое оборудование</t>
  </si>
  <si>
    <t>Трансформаторы электрические</t>
  </si>
  <si>
    <t>Установки генераторные электрические и вращающиеся преобразователи</t>
  </si>
  <si>
    <t>Устройства для коммутации или защиты электрических цепей на напряжение более 1 кВ</t>
  </si>
  <si>
    <t>Устройства коммутации или защиты электрических цепей на напряжение не более 1 кВ</t>
  </si>
  <si>
    <t>Панели и прочие комплекты электрической аппаратуры коммутации или защиты на напряжение не более 1 кВ</t>
  </si>
  <si>
    <t>27.20.21.000</t>
  </si>
  <si>
    <t>Аккумуляторы свинцовые для запуска поршневых двигателей</t>
  </si>
  <si>
    <t>27.32</t>
  </si>
  <si>
    <t>Провода и кабели электронные и электрические прочие</t>
  </si>
  <si>
    <t>96.1</t>
  </si>
  <si>
    <t>27.40.39</t>
  </si>
  <si>
    <t>Светильники и осветительные устройства прочие, не включенные в другие группировки</t>
  </si>
  <si>
    <t>27.90.31.110</t>
  </si>
  <si>
    <t>Машины и оборудование электрические для пайки мягким и твердым припоем и сварки</t>
  </si>
  <si>
    <t>28.13.14</t>
  </si>
  <si>
    <t>Насосы центробежные подачи жидкостей прочие; насосы прочие</t>
  </si>
  <si>
    <t>28.13.28</t>
  </si>
  <si>
    <t>Компрессоры прочие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</si>
  <si>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</si>
  <si>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</si>
  <si>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28.23</t>
  </si>
  <si>
    <t>Машины офисные и оборудование, кроме компьютеров и периферийного оборудования</t>
  </si>
  <si>
    <t>28.24.1</t>
  </si>
  <si>
    <t>Инструменты ручные электрические; инструменты ручные прочие с механизированным приводом</t>
  </si>
  <si>
    <t>28.41.3</t>
  </si>
  <si>
    <t>Станки металлообрабатывающие прочие</t>
  </si>
  <si>
    <t>автомобили легковые</t>
  </si>
  <si>
    <t>средства автотранспортные грузовые</t>
  </si>
  <si>
    <t>29.10.52.110</t>
  </si>
  <si>
    <t>Средства транспортные снегоходные</t>
  </si>
  <si>
    <t>29.10.59.320</t>
  </si>
  <si>
    <t>Снегоочистители</t>
  </si>
  <si>
    <t>29.20.23.110</t>
  </si>
  <si>
    <t>Прицепы (полуприцепы) к легковым и грузовым автомобилям, мотоциклам, мотороллерам и квадрициклам</t>
  </si>
  <si>
    <t>31.09.11</t>
  </si>
  <si>
    <t>Мебель металлическая, не включенная в другие группировки</t>
  </si>
  <si>
    <t>58601045152230001230000</t>
  </si>
  <si>
    <t>58601045152230001080000</t>
  </si>
  <si>
    <t>58601045152230000890000</t>
  </si>
  <si>
    <t>58601045152230001530000</t>
  </si>
  <si>
    <t>58601045152230001040000</t>
  </si>
  <si>
    <t>58601045152230001220000</t>
  </si>
  <si>
    <t>58601045152230001380000</t>
  </si>
  <si>
    <t>58601045152230001110000</t>
  </si>
  <si>
    <t>58601045152230001210000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</si>
  <si>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58601045152230001230000 58601045152230001080000 58601045152230000500000</t>
  </si>
  <si>
    <t>58601045152230001230000 58601045152230000930000</t>
  </si>
  <si>
    <t>58601045152230001530000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</si>
  <si>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58601045152230001190000</t>
  </si>
  <si>
    <t>58601045152230000090000 58601045152230000500000</t>
  </si>
  <si>
    <t>58601045152230000500000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</si>
  <si>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58601045152230000890000 58601045152230001530000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58601045152230000500000</t>
  </si>
  <si>
    <t>58601045152230000280000 58601045152230001000000 58601045152230001570000 58601045152230001590000 58601045152230000610000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</si>
  <si>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58601045152230001410000 58601045152230001530000</t>
  </si>
  <si>
    <t>58601045152230001180000 58601045152230001780000</t>
  </si>
  <si>
    <t>58601045152230001400000 58601045152230000030000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58601045152230001530000 58601045152230001160000 58601045152230000630000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</si>
  <si>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58601045152230001040000</t>
  </si>
  <si>
    <t>58601045152230002040000 58601045152230000300000 58601045152230000920000 58601045152220001850000 58601045152230001600000 58601045152220001820000 58601045152220001770000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58601045152230000960000 58601045152230000970000 58601045152230001080000 58601045152230000530000</t>
  </si>
  <si>
    <t>58601045152230001600000 58601045152230001080000</t>
  </si>
  <si>
    <t>58601045152230001230000 58601045152230001080000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</si>
  <si>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58601045152220002150000 58601045152230000460000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</si>
  <si>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58601045152230001200000 58601045152230000590000</t>
  </si>
  <si>
    <t>58601045152230001230000 58601045152230001410000 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</si>
  <si>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1</t>
  </si>
  <si>
    <t>4</t>
  </si>
  <si>
    <t>15</t>
  </si>
  <si>
    <t>17</t>
  </si>
  <si>
    <t>21</t>
  </si>
  <si>
    <t>22</t>
  </si>
  <si>
    <t>23</t>
  </si>
  <si>
    <t>24</t>
  </si>
  <si>
    <t>26.11</t>
  </si>
  <si>
    <t>33</t>
  </si>
  <si>
    <t>38</t>
  </si>
  <si>
    <t>39</t>
  </si>
  <si>
    <t>43</t>
  </si>
  <si>
    <t>44</t>
  </si>
  <si>
    <t>45</t>
  </si>
  <si>
    <t>47</t>
  </si>
  <si>
    <t>51</t>
  </si>
  <si>
    <t>52</t>
  </si>
  <si>
    <t>53</t>
  </si>
  <si>
    <t>55</t>
  </si>
  <si>
    <t>63</t>
  </si>
  <si>
    <t>64</t>
  </si>
  <si>
    <t>65</t>
  </si>
  <si>
    <t>67</t>
  </si>
  <si>
    <t>79</t>
  </si>
  <si>
    <t>81</t>
  </si>
  <si>
    <t>27.11.4</t>
  </si>
  <si>
    <t>84</t>
  </si>
  <si>
    <t>27.11.3</t>
  </si>
  <si>
    <t>85</t>
  </si>
  <si>
    <t>27.12.1</t>
  </si>
  <si>
    <t>86</t>
  </si>
  <si>
    <t>27.12.2</t>
  </si>
  <si>
    <t>87</t>
  </si>
  <si>
    <t>27.12.31</t>
  </si>
  <si>
    <t>89</t>
  </si>
  <si>
    <t>94</t>
  </si>
  <si>
    <t>95</t>
  </si>
  <si>
    <t>97</t>
  </si>
  <si>
    <t>99</t>
  </si>
  <si>
    <t>100</t>
  </si>
  <si>
    <t>105</t>
  </si>
  <si>
    <t>109</t>
  </si>
  <si>
    <t>135</t>
  </si>
  <si>
    <t>136</t>
  </si>
  <si>
    <t>137</t>
  </si>
  <si>
    <t>152</t>
  </si>
  <si>
    <t>185</t>
  </si>
  <si>
    <t>29.10.2</t>
  </si>
  <si>
    <t>187</t>
  </si>
  <si>
    <t>29.10.4</t>
  </si>
  <si>
    <t>189</t>
  </si>
  <si>
    <t>204</t>
  </si>
  <si>
    <t>206</t>
  </si>
  <si>
    <t>226</t>
  </si>
  <si>
    <t>227</t>
  </si>
  <si>
    <t>228</t>
  </si>
  <si>
    <t>230</t>
  </si>
  <si>
    <t>58601045152230000480000 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</si>
  <si>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
58601045152230000930000</t>
  </si>
  <si>
    <t>Договор заключен по результатам закупки,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ЕИС 
58601045152230001010000 58601045152230001530000 58601045152230000610000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</si>
</sst>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0"/>
  <sheetViews>
    <sheetView zoomScale="80" zoomScaleNormal="80" workbookViewId="0">
      <selection activeCell="L8" sqref="L8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53" t="s">
        <v>49</v>
      </c>
      <c r="B1" s="53"/>
      <c r="C1" s="53"/>
      <c r="D1" s="53"/>
      <c r="E1" s="53"/>
      <c r="F1" s="53"/>
    </row>
    <row r="3" spans="1:6" ht="33" customHeight="1" x14ac:dyDescent="0.25">
      <c r="A3" s="54" t="s">
        <v>1</v>
      </c>
      <c r="B3" s="54"/>
      <c r="C3" s="54"/>
      <c r="D3" s="54"/>
      <c r="E3" s="54"/>
      <c r="F3" s="54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60" x14ac:dyDescent="0.25">
      <c r="A6" s="15">
        <v>1</v>
      </c>
      <c r="B6" s="16" t="s">
        <v>52</v>
      </c>
      <c r="C6" s="17">
        <v>130</v>
      </c>
      <c r="D6" s="18" t="s">
        <v>87</v>
      </c>
      <c r="E6" s="22">
        <v>45264</v>
      </c>
      <c r="F6" s="19">
        <v>673200</v>
      </c>
    </row>
    <row r="7" spans="1:6" ht="45" x14ac:dyDescent="0.25">
      <c r="A7" s="15">
        <v>2</v>
      </c>
      <c r="B7" s="16" t="s">
        <v>53</v>
      </c>
      <c r="C7" s="17">
        <v>131</v>
      </c>
      <c r="D7" s="18" t="s">
        <v>88</v>
      </c>
      <c r="E7" s="22">
        <v>45264</v>
      </c>
      <c r="F7" s="19">
        <v>5063700</v>
      </c>
    </row>
    <row r="8" spans="1:6" ht="120" x14ac:dyDescent="0.25">
      <c r="A8" s="15">
        <v>3</v>
      </c>
      <c r="B8" s="16" t="s">
        <v>54</v>
      </c>
      <c r="C8" s="17">
        <v>220</v>
      </c>
      <c r="D8" s="18" t="s">
        <v>89</v>
      </c>
      <c r="E8" s="22">
        <v>45265</v>
      </c>
      <c r="F8" s="19">
        <v>6665782.7800000003</v>
      </c>
    </row>
    <row r="9" spans="1:6" ht="30" x14ac:dyDescent="0.25">
      <c r="A9" s="15">
        <v>4</v>
      </c>
      <c r="B9" s="16" t="s">
        <v>55</v>
      </c>
      <c r="C9" s="17">
        <v>220</v>
      </c>
      <c r="D9" s="18" t="s">
        <v>90</v>
      </c>
      <c r="E9" s="22">
        <v>45266</v>
      </c>
      <c r="F9" s="19">
        <v>147000</v>
      </c>
    </row>
    <row r="10" spans="1:6" ht="45" x14ac:dyDescent="0.25">
      <c r="A10" s="15">
        <v>5</v>
      </c>
      <c r="B10" s="16" t="s">
        <v>56</v>
      </c>
      <c r="C10" s="17">
        <v>220</v>
      </c>
      <c r="D10" s="18" t="s">
        <v>91</v>
      </c>
      <c r="E10" s="22">
        <v>45266</v>
      </c>
      <c r="F10" s="19">
        <v>1999496.65</v>
      </c>
    </row>
    <row r="11" spans="1:6" ht="45" x14ac:dyDescent="0.25">
      <c r="A11" s="15">
        <v>6</v>
      </c>
      <c r="B11" s="16" t="s">
        <v>57</v>
      </c>
      <c r="C11" s="17">
        <v>131</v>
      </c>
      <c r="D11" s="18" t="s">
        <v>92</v>
      </c>
      <c r="E11" s="22">
        <v>45267</v>
      </c>
      <c r="F11" s="19">
        <v>249216</v>
      </c>
    </row>
    <row r="12" spans="1:6" ht="45" x14ac:dyDescent="0.25">
      <c r="A12" s="15">
        <v>7</v>
      </c>
      <c r="B12" s="16" t="s">
        <v>58</v>
      </c>
      <c r="C12" s="17">
        <v>131</v>
      </c>
      <c r="D12" s="18" t="s">
        <v>93</v>
      </c>
      <c r="E12" s="22">
        <v>45267</v>
      </c>
      <c r="F12" s="19">
        <v>2973406.8</v>
      </c>
    </row>
    <row r="13" spans="1:6" ht="30" x14ac:dyDescent="0.25">
      <c r="A13" s="15">
        <v>8</v>
      </c>
      <c r="B13" s="16" t="s">
        <v>59</v>
      </c>
      <c r="C13" s="17">
        <v>130</v>
      </c>
      <c r="D13" s="18" t="s">
        <v>94</v>
      </c>
      <c r="E13" s="22">
        <v>45271</v>
      </c>
      <c r="F13" s="19">
        <v>497535499.45999998</v>
      </c>
    </row>
    <row r="14" spans="1:6" ht="60" x14ac:dyDescent="0.25">
      <c r="A14" s="15">
        <v>9</v>
      </c>
      <c r="B14" s="16" t="s">
        <v>60</v>
      </c>
      <c r="C14" s="17">
        <v>131</v>
      </c>
      <c r="D14" s="18" t="s">
        <v>95</v>
      </c>
      <c r="E14" s="22">
        <v>45271</v>
      </c>
      <c r="F14" s="19">
        <v>815000</v>
      </c>
    </row>
    <row r="15" spans="1:6" ht="45" x14ac:dyDescent="0.25">
      <c r="A15" s="15">
        <v>10</v>
      </c>
      <c r="B15" s="16" t="s">
        <v>61</v>
      </c>
      <c r="C15" s="17">
        <v>220</v>
      </c>
      <c r="D15" s="18" t="s">
        <v>96</v>
      </c>
      <c r="E15" s="22">
        <v>45272</v>
      </c>
      <c r="F15" s="19">
        <v>187058.75</v>
      </c>
    </row>
    <row r="16" spans="1:6" ht="60" x14ac:dyDescent="0.25">
      <c r="A16" s="15">
        <v>11</v>
      </c>
      <c r="B16" s="16" t="s">
        <v>62</v>
      </c>
      <c r="C16" s="17">
        <v>220</v>
      </c>
      <c r="D16" s="18" t="s">
        <v>97</v>
      </c>
      <c r="E16" s="22">
        <v>45272</v>
      </c>
      <c r="F16" s="19">
        <v>967304</v>
      </c>
    </row>
    <row r="17" spans="1:6" x14ac:dyDescent="0.25">
      <c r="A17" s="15">
        <v>12</v>
      </c>
      <c r="B17" s="16" t="s">
        <v>63</v>
      </c>
      <c r="C17" s="17">
        <v>220</v>
      </c>
      <c r="D17" s="18" t="s">
        <v>98</v>
      </c>
      <c r="E17" s="22">
        <v>45274</v>
      </c>
      <c r="F17" s="19">
        <v>1820002.8</v>
      </c>
    </row>
    <row r="18" spans="1:6" ht="60" x14ac:dyDescent="0.25">
      <c r="A18" s="15">
        <v>13</v>
      </c>
      <c r="B18" s="16" t="s">
        <v>64</v>
      </c>
      <c r="C18" s="17">
        <v>120</v>
      </c>
      <c r="D18" s="18" t="s">
        <v>99</v>
      </c>
      <c r="E18" s="22">
        <v>45278</v>
      </c>
      <c r="F18" s="19">
        <v>21234559.390000001</v>
      </c>
    </row>
    <row r="19" spans="1:6" ht="45" x14ac:dyDescent="0.25">
      <c r="A19" s="15">
        <v>14</v>
      </c>
      <c r="B19" s="16" t="s">
        <v>65</v>
      </c>
      <c r="C19" s="17">
        <v>121</v>
      </c>
      <c r="D19" s="18" t="s">
        <v>100</v>
      </c>
      <c r="E19" s="22">
        <v>45278</v>
      </c>
      <c r="F19" s="19">
        <v>1750000</v>
      </c>
    </row>
    <row r="20" spans="1:6" ht="30" x14ac:dyDescent="0.25">
      <c r="A20" s="15">
        <v>15</v>
      </c>
      <c r="B20" s="16" t="s">
        <v>66</v>
      </c>
      <c r="C20" s="17">
        <v>121</v>
      </c>
      <c r="D20" s="18" t="s">
        <v>101</v>
      </c>
      <c r="E20" s="22">
        <v>45278</v>
      </c>
      <c r="F20" s="19">
        <v>13937870.939999999</v>
      </c>
    </row>
    <row r="21" spans="1:6" ht="60" x14ac:dyDescent="0.25">
      <c r="A21" s="15">
        <v>16</v>
      </c>
      <c r="B21" s="16" t="s">
        <v>67</v>
      </c>
      <c r="C21" s="17">
        <v>121</v>
      </c>
      <c r="D21" s="18" t="s">
        <v>102</v>
      </c>
      <c r="E21" s="22">
        <v>45278</v>
      </c>
      <c r="F21" s="19">
        <v>1500000</v>
      </c>
    </row>
    <row r="22" spans="1:6" ht="60" x14ac:dyDescent="0.25">
      <c r="A22" s="15">
        <v>17</v>
      </c>
      <c r="B22" s="16" t="s">
        <v>68</v>
      </c>
      <c r="C22" s="17">
        <v>130</v>
      </c>
      <c r="D22" s="18" t="s">
        <v>103</v>
      </c>
      <c r="E22" s="22">
        <v>45264</v>
      </c>
      <c r="F22" s="19">
        <v>431300</v>
      </c>
    </row>
    <row r="23" spans="1:6" ht="150" x14ac:dyDescent="0.25">
      <c r="A23" s="15">
        <v>18</v>
      </c>
      <c r="B23" s="16" t="s">
        <v>69</v>
      </c>
      <c r="C23" s="17">
        <v>220</v>
      </c>
      <c r="D23" s="18" t="s">
        <v>104</v>
      </c>
      <c r="E23" s="22">
        <v>45280</v>
      </c>
      <c r="F23" s="19">
        <v>16138345.359999999</v>
      </c>
    </row>
    <row r="24" spans="1:6" ht="75" x14ac:dyDescent="0.25">
      <c r="A24" s="15">
        <v>19</v>
      </c>
      <c r="B24" s="16" t="s">
        <v>70</v>
      </c>
      <c r="C24" s="17">
        <v>220</v>
      </c>
      <c r="D24" s="18" t="s">
        <v>105</v>
      </c>
      <c r="E24" s="22">
        <v>45280</v>
      </c>
      <c r="F24" s="19">
        <v>1000000</v>
      </c>
    </row>
    <row r="25" spans="1:6" ht="30" x14ac:dyDescent="0.25">
      <c r="A25" s="15">
        <v>20</v>
      </c>
      <c r="B25" s="16" t="s">
        <v>71</v>
      </c>
      <c r="C25" s="17">
        <v>121</v>
      </c>
      <c r="D25" s="18" t="s">
        <v>106</v>
      </c>
      <c r="E25" s="22">
        <v>45282</v>
      </c>
      <c r="F25" s="19">
        <v>302100</v>
      </c>
    </row>
    <row r="26" spans="1:6" ht="60" x14ac:dyDescent="0.25">
      <c r="A26" s="15">
        <v>21</v>
      </c>
      <c r="B26" s="16" t="s">
        <v>72</v>
      </c>
      <c r="C26" s="17">
        <v>121</v>
      </c>
      <c r="D26" s="18" t="s">
        <v>107</v>
      </c>
      <c r="E26" s="22">
        <v>45285</v>
      </c>
      <c r="F26" s="19">
        <v>408360</v>
      </c>
    </row>
    <row r="27" spans="1:6" ht="30" x14ac:dyDescent="0.25">
      <c r="A27" s="15">
        <v>22</v>
      </c>
      <c r="B27" s="16" t="s">
        <v>73</v>
      </c>
      <c r="C27" s="17">
        <v>220</v>
      </c>
      <c r="D27" s="18" t="s">
        <v>108</v>
      </c>
      <c r="E27" s="22">
        <v>45281</v>
      </c>
      <c r="F27" s="19">
        <v>3177228.85</v>
      </c>
    </row>
    <row r="28" spans="1:6" ht="75" x14ac:dyDescent="0.25">
      <c r="A28" s="15">
        <v>23</v>
      </c>
      <c r="B28" s="16" t="s">
        <v>74</v>
      </c>
      <c r="C28" s="17">
        <v>121</v>
      </c>
      <c r="D28" s="18" t="s">
        <v>109</v>
      </c>
      <c r="E28" s="22">
        <v>45285</v>
      </c>
      <c r="F28" s="19">
        <v>1324621.8600000001</v>
      </c>
    </row>
    <row r="29" spans="1:6" x14ac:dyDescent="0.25">
      <c r="A29" s="15">
        <v>24</v>
      </c>
      <c r="B29" s="16" t="s">
        <v>75</v>
      </c>
      <c r="C29" s="17">
        <v>131</v>
      </c>
      <c r="D29" s="18" t="s">
        <v>110</v>
      </c>
      <c r="E29" s="22">
        <v>45285</v>
      </c>
      <c r="F29" s="19">
        <v>890000</v>
      </c>
    </row>
    <row r="30" spans="1:6" ht="30" x14ac:dyDescent="0.25">
      <c r="A30" s="15">
        <v>25</v>
      </c>
      <c r="B30" s="16" t="s">
        <v>76</v>
      </c>
      <c r="C30" s="17">
        <v>220</v>
      </c>
      <c r="D30" s="18" t="s">
        <v>111</v>
      </c>
      <c r="E30" s="22">
        <v>45278</v>
      </c>
      <c r="F30" s="19">
        <v>1082522.47</v>
      </c>
    </row>
    <row r="31" spans="1:6" ht="105" x14ac:dyDescent="0.25">
      <c r="A31" s="15">
        <v>26</v>
      </c>
      <c r="B31" s="16" t="s">
        <v>77</v>
      </c>
      <c r="C31" s="17">
        <v>121</v>
      </c>
      <c r="D31" s="18" t="s">
        <v>112</v>
      </c>
      <c r="E31" s="22">
        <v>45286</v>
      </c>
      <c r="F31" s="19">
        <v>13500000</v>
      </c>
    </row>
    <row r="32" spans="1:6" ht="60" x14ac:dyDescent="0.25">
      <c r="A32" s="15">
        <v>27</v>
      </c>
      <c r="B32" s="16" t="s">
        <v>78</v>
      </c>
      <c r="C32" s="17">
        <v>120</v>
      </c>
      <c r="D32" s="18" t="s">
        <v>113</v>
      </c>
      <c r="E32" s="22">
        <v>45287</v>
      </c>
      <c r="F32" s="19">
        <v>439218520.55000001</v>
      </c>
    </row>
    <row r="33" spans="1:6" x14ac:dyDescent="0.25">
      <c r="A33" s="15">
        <v>28</v>
      </c>
      <c r="B33" s="16" t="s">
        <v>79</v>
      </c>
      <c r="C33" s="17">
        <v>220</v>
      </c>
      <c r="D33" s="18" t="s">
        <v>114</v>
      </c>
      <c r="E33" s="22">
        <v>45287</v>
      </c>
      <c r="F33" s="19">
        <v>680000</v>
      </c>
    </row>
    <row r="34" spans="1:6" ht="30" x14ac:dyDescent="0.25">
      <c r="A34" s="15">
        <v>29</v>
      </c>
      <c r="B34" s="16" t="s">
        <v>80</v>
      </c>
      <c r="C34" s="17">
        <v>220</v>
      </c>
      <c r="D34" s="18" t="s">
        <v>115</v>
      </c>
      <c r="E34" s="22">
        <v>45286</v>
      </c>
      <c r="F34" s="19">
        <v>400000</v>
      </c>
    </row>
    <row r="35" spans="1:6" ht="45" x14ac:dyDescent="0.25">
      <c r="A35" s="15">
        <v>30</v>
      </c>
      <c r="B35" s="16" t="s">
        <v>81</v>
      </c>
      <c r="C35" s="17">
        <v>220</v>
      </c>
      <c r="D35" s="18" t="s">
        <v>116</v>
      </c>
      <c r="E35" s="22">
        <v>45286</v>
      </c>
      <c r="F35" s="19">
        <v>300000</v>
      </c>
    </row>
    <row r="36" spans="1:6" ht="30" x14ac:dyDescent="0.25">
      <c r="A36" s="15">
        <v>31</v>
      </c>
      <c r="B36" s="16" t="s">
        <v>82</v>
      </c>
      <c r="C36" s="17">
        <v>132</v>
      </c>
      <c r="D36" s="18" t="s">
        <v>117</v>
      </c>
      <c r="E36" s="22">
        <v>45279</v>
      </c>
      <c r="F36" s="19">
        <v>29059874.68</v>
      </c>
    </row>
    <row r="37" spans="1:6" ht="30" x14ac:dyDescent="0.25">
      <c r="A37" s="15">
        <v>32</v>
      </c>
      <c r="B37" s="16" t="s">
        <v>83</v>
      </c>
      <c r="C37" s="17">
        <v>120</v>
      </c>
      <c r="D37" s="18" t="s">
        <v>118</v>
      </c>
      <c r="E37" s="22">
        <v>45264</v>
      </c>
      <c r="F37" s="19">
        <v>399840</v>
      </c>
    </row>
    <row r="38" spans="1:6" ht="30" x14ac:dyDescent="0.25">
      <c r="A38" s="15">
        <v>33</v>
      </c>
      <c r="B38" s="16" t="s">
        <v>84</v>
      </c>
      <c r="C38" s="17">
        <v>131</v>
      </c>
      <c r="D38" s="18" t="s">
        <v>119</v>
      </c>
      <c r="E38" s="22">
        <v>45272</v>
      </c>
      <c r="F38" s="19">
        <v>15830055.32</v>
      </c>
    </row>
    <row r="39" spans="1:6" ht="45" x14ac:dyDescent="0.25">
      <c r="A39" s="15">
        <v>34</v>
      </c>
      <c r="B39" s="16" t="s">
        <v>85</v>
      </c>
      <c r="C39" s="17">
        <v>131</v>
      </c>
      <c r="D39" s="18" t="s">
        <v>120</v>
      </c>
      <c r="E39" s="22">
        <v>45289</v>
      </c>
      <c r="F39" s="19">
        <v>3590000</v>
      </c>
    </row>
    <row r="40" spans="1:6" ht="45" x14ac:dyDescent="0.25">
      <c r="A40" s="15">
        <v>35</v>
      </c>
      <c r="B40" s="16" t="s">
        <v>86</v>
      </c>
      <c r="C40" s="17">
        <v>130</v>
      </c>
      <c r="D40" s="18" t="s">
        <v>121</v>
      </c>
      <c r="E40" s="22">
        <v>45289</v>
      </c>
      <c r="F40" s="19">
        <v>2386666.83</v>
      </c>
    </row>
    <row r="42" spans="1:6" ht="30.75" customHeight="1" x14ac:dyDescent="0.25">
      <c r="A42" s="54" t="s">
        <v>7</v>
      </c>
      <c r="B42" s="54"/>
      <c r="C42" s="54"/>
      <c r="D42" s="54"/>
      <c r="E42" s="54"/>
      <c r="F42" s="54"/>
    </row>
    <row r="44" spans="1:6" ht="75" x14ac:dyDescent="0.25">
      <c r="A44" s="2" t="s">
        <v>3</v>
      </c>
      <c r="B44" s="55" t="s">
        <v>8</v>
      </c>
      <c r="C44" s="55"/>
      <c r="D44" s="55"/>
      <c r="E44" s="2" t="s">
        <v>9</v>
      </c>
      <c r="F44" s="2" t="s">
        <v>17</v>
      </c>
    </row>
    <row r="45" spans="1:6" ht="30" customHeight="1" x14ac:dyDescent="0.25">
      <c r="A45" s="2">
        <v>36</v>
      </c>
      <c r="B45" s="56" t="s">
        <v>16</v>
      </c>
      <c r="C45" s="56"/>
      <c r="D45" s="56"/>
      <c r="E45" s="5">
        <v>0</v>
      </c>
      <c r="F45" s="4">
        <v>0</v>
      </c>
    </row>
    <row r="46" spans="1:6" ht="45" customHeight="1" x14ac:dyDescent="0.25">
      <c r="A46" s="2">
        <v>37</v>
      </c>
      <c r="B46" s="56" t="s">
        <v>18</v>
      </c>
      <c r="C46" s="56"/>
      <c r="D46" s="56"/>
      <c r="E46" s="13">
        <v>8</v>
      </c>
      <c r="F46" s="14">
        <v>390462357.89999998</v>
      </c>
    </row>
    <row r="47" spans="1:6" ht="30" hidden="1" customHeight="1" outlineLevel="1" x14ac:dyDescent="0.25">
      <c r="A47" s="9" t="s">
        <v>32</v>
      </c>
      <c r="B47" s="58" t="s">
        <v>33</v>
      </c>
      <c r="C47" s="58"/>
      <c r="D47" s="58"/>
      <c r="E47" s="13">
        <f>COUNTIF(C6:C40,220)</f>
        <v>13</v>
      </c>
      <c r="F47" s="14">
        <f>SUMIF(C6:C40,220,F6:F40)</f>
        <v>34564741.659999996</v>
      </c>
    </row>
    <row r="48" spans="1:6" ht="30" hidden="1" customHeight="1" outlineLevel="1" x14ac:dyDescent="0.25">
      <c r="A48" s="12" t="s">
        <v>34</v>
      </c>
      <c r="B48" s="57" t="s">
        <v>18</v>
      </c>
      <c r="C48" s="57"/>
      <c r="D48" s="57"/>
      <c r="E48" s="30">
        <f>E46+E47</f>
        <v>21</v>
      </c>
      <c r="F48" s="31">
        <f>F47+F46</f>
        <v>425027099.55999994</v>
      </c>
    </row>
    <row r="49" spans="1:6" ht="48.75" customHeight="1" collapsed="1" x14ac:dyDescent="0.25">
      <c r="A49" s="2">
        <v>38</v>
      </c>
      <c r="B49" s="56" t="s">
        <v>19</v>
      </c>
      <c r="C49" s="56"/>
      <c r="D49" s="56"/>
      <c r="E49" s="33">
        <v>49</v>
      </c>
      <c r="F49" s="34">
        <v>3305798.41</v>
      </c>
    </row>
    <row r="50" spans="1:6" ht="75" customHeight="1" x14ac:dyDescent="0.25">
      <c r="A50" s="24">
        <v>39</v>
      </c>
      <c r="B50" s="56" t="s">
        <v>35</v>
      </c>
      <c r="C50" s="56"/>
      <c r="D50" s="56"/>
      <c r="E50" s="13">
        <v>0</v>
      </c>
      <c r="F50" s="14">
        <v>0</v>
      </c>
    </row>
    <row r="51" spans="1:6" ht="60" customHeight="1" x14ac:dyDescent="0.25">
      <c r="A51" s="32">
        <v>40</v>
      </c>
      <c r="B51" s="56" t="s">
        <v>36</v>
      </c>
      <c r="C51" s="56"/>
      <c r="D51" s="56"/>
      <c r="E51" s="13">
        <v>0</v>
      </c>
      <c r="F51" s="14">
        <v>0</v>
      </c>
    </row>
    <row r="52" spans="1:6" ht="92.25" customHeight="1" x14ac:dyDescent="0.25">
      <c r="A52" s="32">
        <v>41</v>
      </c>
      <c r="B52" s="56" t="s">
        <v>37</v>
      </c>
      <c r="C52" s="56"/>
      <c r="D52" s="56"/>
      <c r="E52" s="13">
        <v>0</v>
      </c>
      <c r="F52" s="14">
        <v>0</v>
      </c>
    </row>
    <row r="54" spans="1:6" x14ac:dyDescent="0.25">
      <c r="A54" s="54" t="s">
        <v>31</v>
      </c>
      <c r="B54" s="54"/>
      <c r="C54" s="54"/>
      <c r="D54" s="54"/>
      <c r="E54" s="54"/>
      <c r="F54" s="54"/>
    </row>
    <row r="56" spans="1:6" ht="60" x14ac:dyDescent="0.25">
      <c r="A56" s="47" t="s">
        <v>10</v>
      </c>
      <c r="B56" s="48"/>
      <c r="C56" s="48"/>
      <c r="D56" s="49"/>
      <c r="E56" s="2" t="s">
        <v>10</v>
      </c>
      <c r="F56" s="2" t="s">
        <v>20</v>
      </c>
    </row>
    <row r="57" spans="1:6" x14ac:dyDescent="0.25">
      <c r="A57" s="50" t="s">
        <v>21</v>
      </c>
      <c r="B57" s="51"/>
      <c r="C57" s="51"/>
      <c r="D57" s="52"/>
      <c r="E57" s="20">
        <f>SUM(E58:E65)</f>
        <v>92</v>
      </c>
      <c r="F57" s="21">
        <f>SUM(F58:F65)</f>
        <v>1481406689.8</v>
      </c>
    </row>
    <row r="58" spans="1:6" ht="30" customHeight="1" x14ac:dyDescent="0.25">
      <c r="A58" s="41" t="s">
        <v>11</v>
      </c>
      <c r="B58" s="42"/>
      <c r="C58" s="42"/>
      <c r="D58" s="43"/>
      <c r="E58" s="13">
        <f>E45</f>
        <v>0</v>
      </c>
      <c r="F58" s="14">
        <f>F45</f>
        <v>0</v>
      </c>
    </row>
    <row r="59" spans="1:6" ht="30" customHeight="1" x14ac:dyDescent="0.25">
      <c r="A59" s="41" t="s">
        <v>12</v>
      </c>
      <c r="B59" s="42"/>
      <c r="C59" s="42"/>
      <c r="D59" s="43"/>
      <c r="E59" s="13">
        <f>E49</f>
        <v>49</v>
      </c>
      <c r="F59" s="14">
        <f>F49</f>
        <v>3305798.41</v>
      </c>
    </row>
    <row r="60" spans="1:6" ht="30" customHeight="1" x14ac:dyDescent="0.25">
      <c r="A60" s="41" t="s">
        <v>13</v>
      </c>
      <c r="B60" s="42"/>
      <c r="C60" s="42"/>
      <c r="D60" s="43"/>
      <c r="E60" s="13">
        <f>E48</f>
        <v>21</v>
      </c>
      <c r="F60" s="14">
        <f>F48</f>
        <v>425027099.55999994</v>
      </c>
    </row>
    <row r="61" spans="1:6" ht="75" customHeight="1" x14ac:dyDescent="0.25">
      <c r="A61" s="41" t="s">
        <v>38</v>
      </c>
      <c r="B61" s="42"/>
      <c r="C61" s="42"/>
      <c r="D61" s="43"/>
      <c r="E61" s="13">
        <f>SUM(E62:E64)</f>
        <v>0</v>
      </c>
      <c r="F61" s="14">
        <f>SUM(F62:F64)</f>
        <v>0</v>
      </c>
    </row>
    <row r="62" spans="1:6" ht="75" customHeight="1" x14ac:dyDescent="0.25">
      <c r="A62" s="44" t="s">
        <v>39</v>
      </c>
      <c r="B62" s="45"/>
      <c r="C62" s="45"/>
      <c r="D62" s="46"/>
      <c r="E62" s="13">
        <f>E50</f>
        <v>0</v>
      </c>
      <c r="F62" s="14">
        <f>F50</f>
        <v>0</v>
      </c>
    </row>
    <row r="63" spans="1:6" ht="64.5" customHeight="1" x14ac:dyDescent="0.25">
      <c r="A63" s="44" t="s">
        <v>40</v>
      </c>
      <c r="B63" s="45"/>
      <c r="C63" s="45"/>
      <c r="D63" s="46"/>
      <c r="E63" s="13">
        <f t="shared" ref="E63:F64" si="0">E51</f>
        <v>0</v>
      </c>
      <c r="F63" s="14">
        <f t="shared" si="0"/>
        <v>0</v>
      </c>
    </row>
    <row r="64" spans="1:6" ht="92.25" customHeight="1" x14ac:dyDescent="0.25">
      <c r="A64" s="44" t="s">
        <v>41</v>
      </c>
      <c r="B64" s="45"/>
      <c r="C64" s="45"/>
      <c r="D64" s="46"/>
      <c r="E64" s="13">
        <f t="shared" si="0"/>
        <v>0</v>
      </c>
      <c r="F64" s="14">
        <f t="shared" si="0"/>
        <v>0</v>
      </c>
    </row>
    <row r="65" spans="1:6" ht="45" customHeight="1" x14ac:dyDescent="0.25">
      <c r="A65" s="41" t="s">
        <v>22</v>
      </c>
      <c r="B65" s="42"/>
      <c r="C65" s="42"/>
      <c r="D65" s="43"/>
      <c r="E65" s="13">
        <f>COUNTIF(C6:C40,120)+COUNTIF(C6:C40,130)+COUNTIF(C6:C40,131)+COUNTIF(C6:C40,121)+COUNTIF(C6:C40,132)+COUNTIF(C6:C40,122)</f>
        <v>22</v>
      </c>
      <c r="F65" s="14">
        <f>SUMIF(C6:C40,120,F6:F40)+SUMIF(C6:C40,130,F6:F40)+SUMIF(C6:C40,131,F6:F40)+SUMIF(C6:C40,121,F6:F40)+SUMIF(C6:C40,132,F6:F40)+SUMIF(C6:C40,122,F6:F40)</f>
        <v>1053073791.8299999</v>
      </c>
    </row>
    <row r="66" spans="1:6" ht="58.5" customHeight="1" x14ac:dyDescent="0.25">
      <c r="A66" s="44" t="s">
        <v>14</v>
      </c>
      <c r="B66" s="45"/>
      <c r="C66" s="45"/>
      <c r="D66" s="46"/>
      <c r="E66" s="13">
        <f>COUNTIF(C6:C40,131)+COUNTIF(C6:C40,121)+COUNTIF(C6:C40,132)+COUNTIF(C6:C40,122)</f>
        <v>15</v>
      </c>
      <c r="F66" s="14">
        <f>SUMIF(C6:C40,131,F6:F40)+SUMIF(C6:C40,121,F6:F40)+SUMIF(C6:C40,132,F6:F40)+SUMIF(C6:C40,122,F6:F40)</f>
        <v>91194205.599999994</v>
      </c>
    </row>
    <row r="69" spans="1:6" x14ac:dyDescent="0.25">
      <c r="A69" s="40" t="s">
        <v>43</v>
      </c>
      <c r="B69" s="40"/>
      <c r="C69" s="1"/>
    </row>
    <row r="70" spans="1:6" x14ac:dyDescent="0.25">
      <c r="A70" s="40" t="s">
        <v>42</v>
      </c>
      <c r="B70" s="40"/>
      <c r="C70" s="6" t="s">
        <v>0</v>
      </c>
    </row>
  </sheetData>
  <mergeCells count="26">
    <mergeCell ref="A1:F1"/>
    <mergeCell ref="A54:F54"/>
    <mergeCell ref="A3:F3"/>
    <mergeCell ref="A42:F42"/>
    <mergeCell ref="B44:D44"/>
    <mergeCell ref="B52:D52"/>
    <mergeCell ref="B45:D45"/>
    <mergeCell ref="B46:D46"/>
    <mergeCell ref="B49:D49"/>
    <mergeCell ref="B48:D48"/>
    <mergeCell ref="B47:D47"/>
    <mergeCell ref="B50:D50"/>
    <mergeCell ref="B51:D51"/>
    <mergeCell ref="A69:B69"/>
    <mergeCell ref="A70:B70"/>
    <mergeCell ref="A65:D65"/>
    <mergeCell ref="A66:D66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pane ySplit="2" topLeftCell="A5" activePane="bottomLeft" state="frozen"/>
      <selection pane="bottomLeft" sqref="A1:G1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9" t="s">
        <v>23</v>
      </c>
      <c r="B1" s="59"/>
      <c r="C1" s="59"/>
      <c r="D1" s="59"/>
      <c r="E1" s="59"/>
      <c r="F1" s="59"/>
      <c r="G1" s="59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05" x14ac:dyDescent="0.25">
      <c r="A3" s="15">
        <v>15</v>
      </c>
      <c r="B3" s="18" t="s">
        <v>122</v>
      </c>
      <c r="C3" s="15" t="s">
        <v>123</v>
      </c>
      <c r="D3" s="15">
        <v>80</v>
      </c>
      <c r="E3" s="18" t="s">
        <v>46</v>
      </c>
      <c r="F3" s="29">
        <v>3100</v>
      </c>
      <c r="G3" s="29">
        <v>3100</v>
      </c>
    </row>
    <row r="4" spans="1:7" ht="105" x14ac:dyDescent="0.25">
      <c r="A4" s="15">
        <v>21</v>
      </c>
      <c r="B4" s="18" t="s">
        <v>124</v>
      </c>
      <c r="C4" s="15" t="s">
        <v>125</v>
      </c>
      <c r="D4" s="15">
        <v>70</v>
      </c>
      <c r="E4" s="18" t="s">
        <v>46</v>
      </c>
      <c r="F4" s="29">
        <v>98800.13</v>
      </c>
      <c r="G4" s="29">
        <v>0</v>
      </c>
    </row>
    <row r="5" spans="1:7" ht="105" x14ac:dyDescent="0.25">
      <c r="A5" s="15">
        <v>95</v>
      </c>
      <c r="B5" s="18" t="s">
        <v>126</v>
      </c>
      <c r="C5" s="15" t="s">
        <v>127</v>
      </c>
      <c r="D5" s="15">
        <v>90</v>
      </c>
      <c r="E5" s="18" t="s">
        <v>46</v>
      </c>
      <c r="F5" s="29">
        <v>49999</v>
      </c>
      <c r="G5" s="29">
        <v>49999</v>
      </c>
    </row>
    <row r="6" spans="1:7" ht="105" x14ac:dyDescent="0.25">
      <c r="A6" s="15">
        <v>97</v>
      </c>
      <c r="B6" s="18" t="s">
        <v>128</v>
      </c>
      <c r="C6" s="15" t="s">
        <v>129</v>
      </c>
      <c r="D6" s="15">
        <v>90</v>
      </c>
      <c r="E6" s="18" t="s">
        <v>46</v>
      </c>
      <c r="F6" s="29">
        <v>39999</v>
      </c>
      <c r="G6" s="29">
        <v>0</v>
      </c>
    </row>
    <row r="7" spans="1:7" x14ac:dyDescent="0.25">
      <c r="A7" s="15">
        <v>99</v>
      </c>
      <c r="B7" s="18" t="s">
        <v>44</v>
      </c>
      <c r="C7" s="15" t="s">
        <v>45</v>
      </c>
      <c r="D7" s="15">
        <v>87</v>
      </c>
      <c r="E7" s="18" t="s">
        <v>118</v>
      </c>
      <c r="F7" s="29">
        <v>399840</v>
      </c>
      <c r="G7" s="29">
        <v>399840</v>
      </c>
    </row>
    <row r="8" spans="1:7" ht="105" x14ac:dyDescent="0.25">
      <c r="A8" s="15">
        <v>226</v>
      </c>
      <c r="B8" s="18" t="s">
        <v>130</v>
      </c>
      <c r="C8" s="15" t="s">
        <v>131</v>
      </c>
      <c r="D8" s="15">
        <v>75</v>
      </c>
      <c r="E8" s="18" t="s">
        <v>46</v>
      </c>
      <c r="F8" s="29">
        <v>82880</v>
      </c>
      <c r="G8" s="29">
        <v>82880</v>
      </c>
    </row>
    <row r="9" spans="1:7" ht="105" x14ac:dyDescent="0.25">
      <c r="A9" s="15">
        <v>227</v>
      </c>
      <c r="B9" s="18" t="s">
        <v>132</v>
      </c>
      <c r="C9" s="15" t="s">
        <v>133</v>
      </c>
      <c r="D9" s="15">
        <v>75</v>
      </c>
      <c r="E9" s="18" t="s">
        <v>46</v>
      </c>
      <c r="F9" s="29">
        <v>96000</v>
      </c>
      <c r="G9" s="29">
        <v>96000</v>
      </c>
    </row>
    <row r="10" spans="1:7" ht="105" x14ac:dyDescent="0.25">
      <c r="A10" s="15">
        <v>228</v>
      </c>
      <c r="B10" s="18" t="s">
        <v>134</v>
      </c>
      <c r="C10" s="15" t="s">
        <v>135</v>
      </c>
      <c r="D10" s="15">
        <v>75</v>
      </c>
      <c r="E10" s="18" t="s">
        <v>46</v>
      </c>
      <c r="F10" s="29">
        <v>68400</v>
      </c>
      <c r="G10" s="29">
        <v>68400</v>
      </c>
    </row>
    <row r="11" spans="1:7" x14ac:dyDescent="0.25">
      <c r="A11" s="25"/>
      <c r="B11" s="26"/>
      <c r="C11" s="27"/>
      <c r="D11" s="27"/>
      <c r="E11" s="26"/>
      <c r="F11" s="28"/>
      <c r="G11" s="28"/>
    </row>
    <row r="13" spans="1:7" x14ac:dyDescent="0.25">
      <c r="A13" s="7" t="s">
        <v>43</v>
      </c>
      <c r="B13" s="11"/>
      <c r="C13" s="1"/>
    </row>
    <row r="14" spans="1:7" x14ac:dyDescent="0.25">
      <c r="A14" s="7" t="s">
        <v>42</v>
      </c>
      <c r="B14" s="11"/>
      <c r="D14" s="6" t="s">
        <v>0</v>
      </c>
      <c r="F14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K29" sqref="K29:M30"/>
    </sheetView>
  </sheetViews>
  <sheetFormatPr defaultRowHeight="15" x14ac:dyDescent="0.25"/>
  <cols>
    <col min="1" max="1" width="6.42578125" style="10" customWidth="1"/>
    <col min="2" max="2" width="15.5703125" style="10" customWidth="1"/>
    <col min="3" max="3" width="36.7109375" style="10" customWidth="1"/>
    <col min="4" max="4" width="9.140625" style="10"/>
    <col min="5" max="5" width="28.5703125" style="10" customWidth="1"/>
    <col min="6" max="7" width="15.7109375" style="10" customWidth="1"/>
    <col min="8" max="8" width="14.28515625" style="10" customWidth="1"/>
    <col min="9" max="10" width="9.140625" style="10"/>
    <col min="11" max="13" width="19.7109375" style="10" customWidth="1"/>
    <col min="14" max="16384" width="9.140625" style="10"/>
  </cols>
  <sheetData>
    <row r="1" spans="1:8" ht="31.5" customHeight="1" thickBot="1" x14ac:dyDescent="0.3">
      <c r="A1" s="59" t="s">
        <v>51</v>
      </c>
      <c r="B1" s="59"/>
      <c r="C1" s="59"/>
      <c r="D1" s="59"/>
      <c r="E1" s="59"/>
      <c r="F1" s="59"/>
      <c r="G1" s="59"/>
      <c r="H1" s="59"/>
    </row>
    <row r="2" spans="1:8" customFormat="1" ht="225" x14ac:dyDescent="0.25">
      <c r="A2" s="15" t="s">
        <v>27</v>
      </c>
      <c r="B2" s="8" t="s">
        <v>24</v>
      </c>
      <c r="C2" s="35" t="s">
        <v>25</v>
      </c>
      <c r="D2" s="35" t="s">
        <v>30</v>
      </c>
      <c r="E2" s="8" t="s">
        <v>26</v>
      </c>
      <c r="F2" s="35" t="s">
        <v>28</v>
      </c>
      <c r="G2" s="35" t="s">
        <v>29</v>
      </c>
      <c r="H2" s="35" t="s">
        <v>50</v>
      </c>
    </row>
    <row r="3" spans="1:8" ht="120" x14ac:dyDescent="0.25">
      <c r="A3" s="36" t="s">
        <v>247</v>
      </c>
      <c r="B3" s="37" t="s">
        <v>136</v>
      </c>
      <c r="C3" s="8" t="s">
        <v>137</v>
      </c>
      <c r="D3" s="37">
        <v>80</v>
      </c>
      <c r="E3" s="8" t="s">
        <v>46</v>
      </c>
      <c r="F3" s="29">
        <v>31500</v>
      </c>
      <c r="G3" s="29">
        <v>31500</v>
      </c>
      <c r="H3" s="38">
        <v>100</v>
      </c>
    </row>
    <row r="4" spans="1:8" ht="135" x14ac:dyDescent="0.25">
      <c r="A4" s="36" t="s">
        <v>248</v>
      </c>
      <c r="B4" s="37" t="s">
        <v>47</v>
      </c>
      <c r="C4" s="8" t="s">
        <v>48</v>
      </c>
      <c r="D4" s="37">
        <v>90</v>
      </c>
      <c r="E4" s="8" t="s">
        <v>305</v>
      </c>
      <c r="F4" s="29">
        <v>145665</v>
      </c>
      <c r="G4" s="29">
        <v>145665</v>
      </c>
      <c r="H4" s="38">
        <v>100</v>
      </c>
    </row>
    <row r="5" spans="1:8" ht="135" x14ac:dyDescent="0.25">
      <c r="A5" s="36" t="s">
        <v>249</v>
      </c>
      <c r="B5" s="37" t="s">
        <v>122</v>
      </c>
      <c r="C5" s="8" t="s">
        <v>138</v>
      </c>
      <c r="D5" s="37">
        <v>80</v>
      </c>
      <c r="E5" s="8" t="s">
        <v>306</v>
      </c>
      <c r="F5" s="29">
        <v>121508.8</v>
      </c>
      <c r="G5" s="29">
        <v>121508.8</v>
      </c>
      <c r="H5" s="38">
        <v>100</v>
      </c>
    </row>
    <row r="6" spans="1:8" ht="120" x14ac:dyDescent="0.25">
      <c r="A6" s="36" t="s">
        <v>250</v>
      </c>
      <c r="B6" s="37" t="s">
        <v>139</v>
      </c>
      <c r="C6" s="8" t="s">
        <v>140</v>
      </c>
      <c r="D6" s="37">
        <v>90</v>
      </c>
      <c r="E6" s="8" t="s">
        <v>46</v>
      </c>
      <c r="F6" s="29">
        <v>57000</v>
      </c>
      <c r="G6" s="29">
        <v>57000</v>
      </c>
      <c r="H6" s="38">
        <v>100</v>
      </c>
    </row>
    <row r="7" spans="1:8" ht="150" x14ac:dyDescent="0.25">
      <c r="A7" s="36" t="s">
        <v>251</v>
      </c>
      <c r="B7" s="37" t="s">
        <v>124</v>
      </c>
      <c r="C7" s="8" t="s">
        <v>125</v>
      </c>
      <c r="D7" s="37">
        <v>70</v>
      </c>
      <c r="E7" s="8" t="s">
        <v>229</v>
      </c>
      <c r="F7" s="29">
        <v>948714.43</v>
      </c>
      <c r="G7" s="29">
        <v>120616.8</v>
      </c>
      <c r="H7" s="39">
        <v>12.71</v>
      </c>
    </row>
    <row r="8" spans="1:8" ht="60" x14ac:dyDescent="0.25">
      <c r="A8" s="36" t="s">
        <v>252</v>
      </c>
      <c r="B8" s="37" t="s">
        <v>141</v>
      </c>
      <c r="C8" s="8" t="s">
        <v>142</v>
      </c>
      <c r="D8" s="37">
        <v>70</v>
      </c>
      <c r="E8" s="8" t="s">
        <v>230</v>
      </c>
      <c r="F8" s="29">
        <v>168967.24</v>
      </c>
      <c r="G8" s="29">
        <v>21998.400000000001</v>
      </c>
      <c r="H8" s="39">
        <v>13.02</v>
      </c>
    </row>
    <row r="9" spans="1:8" ht="30" x14ac:dyDescent="0.25">
      <c r="A9" s="36" t="s">
        <v>253</v>
      </c>
      <c r="B9" s="37" t="s">
        <v>143</v>
      </c>
      <c r="C9" s="8" t="s">
        <v>144</v>
      </c>
      <c r="D9" s="37">
        <v>70</v>
      </c>
      <c r="E9" s="8" t="s">
        <v>230</v>
      </c>
      <c r="F9" s="29">
        <v>323300.40000000002</v>
      </c>
      <c r="G9" s="29">
        <v>225962.4</v>
      </c>
      <c r="H9" s="39">
        <v>69.89</v>
      </c>
    </row>
    <row r="10" spans="1:8" x14ac:dyDescent="0.25">
      <c r="A10" s="36" t="s">
        <v>254</v>
      </c>
      <c r="B10" s="37" t="s">
        <v>255</v>
      </c>
      <c r="C10" s="8" t="s">
        <v>145</v>
      </c>
      <c r="D10" s="37">
        <v>90</v>
      </c>
      <c r="E10" s="8" t="s">
        <v>222</v>
      </c>
      <c r="F10" s="29">
        <v>564984</v>
      </c>
      <c r="G10" s="29">
        <v>0</v>
      </c>
      <c r="H10" s="39">
        <v>0</v>
      </c>
    </row>
    <row r="11" spans="1:8" ht="120" x14ac:dyDescent="0.25">
      <c r="A11" s="36" t="s">
        <v>256</v>
      </c>
      <c r="B11" s="37" t="s">
        <v>146</v>
      </c>
      <c r="C11" s="8" t="s">
        <v>147</v>
      </c>
      <c r="D11" s="37">
        <v>70</v>
      </c>
      <c r="E11" s="8" t="s">
        <v>46</v>
      </c>
      <c r="F11" s="29">
        <v>59999</v>
      </c>
      <c r="G11" s="29">
        <v>0</v>
      </c>
      <c r="H11" s="39">
        <v>0</v>
      </c>
    </row>
    <row r="12" spans="1:8" ht="135" x14ac:dyDescent="0.25">
      <c r="A12" s="36" t="s">
        <v>257</v>
      </c>
      <c r="B12" s="37" t="s">
        <v>148</v>
      </c>
      <c r="C12" s="8" t="s">
        <v>149</v>
      </c>
      <c r="D12" s="37">
        <v>3</v>
      </c>
      <c r="E12" s="8" t="s">
        <v>231</v>
      </c>
      <c r="F12" s="29">
        <v>7375975</v>
      </c>
      <c r="G12" s="29">
        <v>7356000</v>
      </c>
      <c r="H12" s="38">
        <v>99.73</v>
      </c>
    </row>
    <row r="13" spans="1:8" ht="120" x14ac:dyDescent="0.25">
      <c r="A13" s="36" t="s">
        <v>258</v>
      </c>
      <c r="B13" s="37" t="s">
        <v>150</v>
      </c>
      <c r="C13" s="8" t="s">
        <v>151</v>
      </c>
      <c r="D13" s="37">
        <v>3</v>
      </c>
      <c r="E13" s="8" t="s">
        <v>46</v>
      </c>
      <c r="F13" s="29">
        <v>59995</v>
      </c>
      <c r="G13" s="29">
        <v>0</v>
      </c>
      <c r="H13" s="39">
        <v>0</v>
      </c>
    </row>
    <row r="14" spans="1:8" ht="45" x14ac:dyDescent="0.25">
      <c r="A14" s="36" t="s">
        <v>152</v>
      </c>
      <c r="B14" s="37" t="s">
        <v>153</v>
      </c>
      <c r="C14" s="8" t="s">
        <v>154</v>
      </c>
      <c r="D14" s="37">
        <v>55</v>
      </c>
      <c r="E14" s="8" t="s">
        <v>223</v>
      </c>
      <c r="F14" s="29">
        <v>980400</v>
      </c>
      <c r="G14" s="29">
        <v>980400</v>
      </c>
      <c r="H14" s="38">
        <v>100</v>
      </c>
    </row>
    <row r="15" spans="1:8" ht="120" x14ac:dyDescent="0.25">
      <c r="A15" s="36" t="s">
        <v>259</v>
      </c>
      <c r="B15" s="37" t="s">
        <v>155</v>
      </c>
      <c r="C15" s="8" t="s">
        <v>156</v>
      </c>
      <c r="D15" s="37">
        <v>49</v>
      </c>
      <c r="E15" s="8" t="s">
        <v>46</v>
      </c>
      <c r="F15" s="29">
        <v>10060</v>
      </c>
      <c r="G15" s="29">
        <v>10060</v>
      </c>
      <c r="H15" s="38">
        <v>100</v>
      </c>
    </row>
    <row r="16" spans="1:8" ht="45" x14ac:dyDescent="0.25">
      <c r="A16" s="36" t="s">
        <v>260</v>
      </c>
      <c r="B16" s="37" t="s">
        <v>157</v>
      </c>
      <c r="C16" s="8" t="s">
        <v>158</v>
      </c>
      <c r="D16" s="37">
        <v>49</v>
      </c>
      <c r="E16" s="8" t="s">
        <v>223</v>
      </c>
      <c r="F16" s="29">
        <v>980400</v>
      </c>
      <c r="G16" s="29">
        <v>980400</v>
      </c>
      <c r="H16" s="38">
        <v>100</v>
      </c>
    </row>
    <row r="17" spans="1:13" ht="120" x14ac:dyDescent="0.25">
      <c r="A17" s="36" t="s">
        <v>261</v>
      </c>
      <c r="B17" s="37" t="s">
        <v>159</v>
      </c>
      <c r="C17" s="8" t="s">
        <v>160</v>
      </c>
      <c r="D17" s="37">
        <v>90</v>
      </c>
      <c r="E17" s="8" t="s">
        <v>46</v>
      </c>
      <c r="F17" s="29">
        <v>98600</v>
      </c>
      <c r="G17" s="29">
        <v>98600</v>
      </c>
      <c r="H17" s="38">
        <v>100</v>
      </c>
    </row>
    <row r="18" spans="1:13" ht="120" x14ac:dyDescent="0.25">
      <c r="A18" s="36" t="s">
        <v>262</v>
      </c>
      <c r="B18" s="37" t="s">
        <v>161</v>
      </c>
      <c r="C18" s="8" t="s">
        <v>162</v>
      </c>
      <c r="D18" s="37">
        <v>73</v>
      </c>
      <c r="E18" s="8" t="s">
        <v>46</v>
      </c>
      <c r="F18" s="29">
        <v>23570.06</v>
      </c>
      <c r="G18" s="29">
        <v>0</v>
      </c>
      <c r="H18" s="39">
        <v>0</v>
      </c>
    </row>
    <row r="19" spans="1:13" ht="120" x14ac:dyDescent="0.25">
      <c r="A19" s="36" t="s">
        <v>263</v>
      </c>
      <c r="B19" s="37" t="s">
        <v>163</v>
      </c>
      <c r="C19" s="8" t="s">
        <v>164</v>
      </c>
      <c r="D19" s="37">
        <v>1</v>
      </c>
      <c r="E19" s="8" t="s">
        <v>46</v>
      </c>
      <c r="F19" s="29">
        <v>14653.56</v>
      </c>
      <c r="G19" s="29">
        <v>0</v>
      </c>
      <c r="H19" s="39">
        <v>0</v>
      </c>
    </row>
    <row r="20" spans="1:13" ht="120" x14ac:dyDescent="0.25">
      <c r="A20" s="36" t="s">
        <v>264</v>
      </c>
      <c r="B20" s="37" t="s">
        <v>165</v>
      </c>
      <c r="C20" s="8" t="s">
        <v>166</v>
      </c>
      <c r="D20" s="37">
        <v>21</v>
      </c>
      <c r="E20" s="8" t="s">
        <v>46</v>
      </c>
      <c r="F20" s="29">
        <v>811</v>
      </c>
      <c r="G20" s="29">
        <v>811</v>
      </c>
      <c r="H20" s="38">
        <v>100</v>
      </c>
    </row>
    <row r="21" spans="1:13" ht="120" x14ac:dyDescent="0.25">
      <c r="A21" s="36" t="s">
        <v>265</v>
      </c>
      <c r="B21" s="37" t="s">
        <v>167</v>
      </c>
      <c r="C21" s="8" t="s">
        <v>168</v>
      </c>
      <c r="D21" s="37">
        <v>90</v>
      </c>
      <c r="E21" s="8" t="s">
        <v>232</v>
      </c>
      <c r="F21" s="29">
        <v>223759.6</v>
      </c>
      <c r="G21" s="29">
        <v>179759.6</v>
      </c>
      <c r="H21" s="39">
        <v>80.34</v>
      </c>
    </row>
    <row r="22" spans="1:13" ht="120" x14ac:dyDescent="0.25">
      <c r="A22" s="36" t="s">
        <v>266</v>
      </c>
      <c r="B22" s="37" t="s">
        <v>169</v>
      </c>
      <c r="C22" s="8" t="s">
        <v>170</v>
      </c>
      <c r="D22" s="37">
        <v>90</v>
      </c>
      <c r="E22" s="8" t="s">
        <v>46</v>
      </c>
      <c r="F22" s="29">
        <v>65888.45</v>
      </c>
      <c r="G22" s="29">
        <v>0</v>
      </c>
      <c r="H22" s="39">
        <v>0</v>
      </c>
    </row>
    <row r="23" spans="1:13" ht="45" x14ac:dyDescent="0.25">
      <c r="A23" s="36" t="s">
        <v>267</v>
      </c>
      <c r="B23" s="37" t="s">
        <v>171</v>
      </c>
      <c r="C23" s="8" t="s">
        <v>172</v>
      </c>
      <c r="D23" s="37">
        <v>90</v>
      </c>
      <c r="E23" s="8" t="s">
        <v>233</v>
      </c>
      <c r="F23" s="29">
        <v>4571396.82</v>
      </c>
      <c r="G23" s="29">
        <v>4315148.46</v>
      </c>
      <c r="H23" s="38">
        <v>94.39</v>
      </c>
    </row>
    <row r="24" spans="1:13" ht="135" x14ac:dyDescent="0.25">
      <c r="A24" s="36" t="s">
        <v>268</v>
      </c>
      <c r="B24" s="37" t="s">
        <v>173</v>
      </c>
      <c r="C24" s="8" t="s">
        <v>174</v>
      </c>
      <c r="D24" s="37">
        <v>90</v>
      </c>
      <c r="E24" s="8" t="s">
        <v>234</v>
      </c>
      <c r="F24" s="29">
        <v>572558.31999999995</v>
      </c>
      <c r="G24" s="29">
        <v>570788.31999999995</v>
      </c>
      <c r="H24" s="38">
        <v>99.69</v>
      </c>
    </row>
    <row r="25" spans="1:13" ht="150" x14ac:dyDescent="0.25">
      <c r="A25" s="36" t="s">
        <v>269</v>
      </c>
      <c r="B25" s="37" t="s">
        <v>175</v>
      </c>
      <c r="C25" s="8" t="s">
        <v>176</v>
      </c>
      <c r="D25" s="37">
        <v>90</v>
      </c>
      <c r="E25" s="8" t="s">
        <v>235</v>
      </c>
      <c r="F25" s="29">
        <v>18503749.359999999</v>
      </c>
      <c r="G25" s="29">
        <v>18379432.239999998</v>
      </c>
      <c r="H25" s="38">
        <v>99.33</v>
      </c>
    </row>
    <row r="26" spans="1:13" ht="30" x14ac:dyDescent="0.25">
      <c r="A26" s="36" t="s">
        <v>177</v>
      </c>
      <c r="B26" s="37" t="s">
        <v>178</v>
      </c>
      <c r="C26" s="8" t="s">
        <v>179</v>
      </c>
      <c r="D26" s="37">
        <v>90</v>
      </c>
      <c r="E26" s="8" t="s">
        <v>223</v>
      </c>
      <c r="F26" s="29">
        <v>18341940</v>
      </c>
      <c r="G26" s="29">
        <v>18341940</v>
      </c>
      <c r="H26" s="38">
        <v>100</v>
      </c>
    </row>
    <row r="27" spans="1:13" ht="120" x14ac:dyDescent="0.25">
      <c r="A27" s="36" t="s">
        <v>270</v>
      </c>
      <c r="B27" s="37" t="s">
        <v>180</v>
      </c>
      <c r="C27" s="8" t="s">
        <v>181</v>
      </c>
      <c r="D27" s="37">
        <v>70</v>
      </c>
      <c r="E27" s="8" t="s">
        <v>46</v>
      </c>
      <c r="F27" s="29">
        <v>66800</v>
      </c>
      <c r="G27" s="29">
        <v>66800</v>
      </c>
      <c r="H27" s="38">
        <v>100</v>
      </c>
    </row>
    <row r="28" spans="1:13" ht="30" x14ac:dyDescent="0.25">
      <c r="A28" s="36" t="s">
        <v>271</v>
      </c>
      <c r="B28" s="37" t="s">
        <v>182</v>
      </c>
      <c r="C28" s="8" t="s">
        <v>183</v>
      </c>
      <c r="D28" s="37">
        <v>90</v>
      </c>
      <c r="E28" s="8" t="s">
        <v>220</v>
      </c>
      <c r="F28" s="29">
        <v>3012</v>
      </c>
      <c r="G28" s="29">
        <v>0</v>
      </c>
      <c r="H28" s="39">
        <v>0</v>
      </c>
    </row>
    <row r="29" spans="1:13" ht="180" x14ac:dyDescent="0.25">
      <c r="A29" s="36" t="s">
        <v>272</v>
      </c>
      <c r="B29" s="37" t="s">
        <v>273</v>
      </c>
      <c r="C29" s="8" t="s">
        <v>184</v>
      </c>
      <c r="D29" s="37">
        <v>80</v>
      </c>
      <c r="E29" s="8" t="s">
        <v>307</v>
      </c>
      <c r="F29" s="29">
        <v>9702518.9800000004</v>
      </c>
      <c r="G29" s="29">
        <v>9702518.9800000004</v>
      </c>
      <c r="H29" s="38">
        <v>100</v>
      </c>
      <c r="K29" s="23"/>
      <c r="L29" s="23"/>
      <c r="M29" s="23"/>
    </row>
    <row r="30" spans="1:13" ht="45" x14ac:dyDescent="0.25">
      <c r="A30" s="36" t="s">
        <v>274</v>
      </c>
      <c r="B30" s="37" t="s">
        <v>275</v>
      </c>
      <c r="C30" s="8" t="s">
        <v>185</v>
      </c>
      <c r="D30" s="37">
        <v>70</v>
      </c>
      <c r="E30" s="8" t="s">
        <v>221</v>
      </c>
      <c r="F30" s="29">
        <v>49885.5</v>
      </c>
      <c r="G30" s="29">
        <v>0</v>
      </c>
      <c r="H30" s="39">
        <v>0</v>
      </c>
      <c r="L30" s="23"/>
    </row>
    <row r="31" spans="1:13" ht="195" x14ac:dyDescent="0.25">
      <c r="A31" s="36" t="s">
        <v>276</v>
      </c>
      <c r="B31" s="37" t="s">
        <v>277</v>
      </c>
      <c r="C31" s="8" t="s">
        <v>186</v>
      </c>
      <c r="D31" s="37">
        <v>70</v>
      </c>
      <c r="E31" s="8" t="s">
        <v>236</v>
      </c>
      <c r="F31" s="29">
        <v>7393595.2000000002</v>
      </c>
      <c r="G31" s="29">
        <v>7393595.2000000002</v>
      </c>
      <c r="H31" s="38">
        <v>100</v>
      </c>
    </row>
    <row r="32" spans="1:13" ht="45" x14ac:dyDescent="0.25">
      <c r="A32" s="36" t="s">
        <v>278</v>
      </c>
      <c r="B32" s="37" t="s">
        <v>279</v>
      </c>
      <c r="C32" s="8" t="s">
        <v>187</v>
      </c>
      <c r="D32" s="37">
        <v>80</v>
      </c>
      <c r="E32" s="8" t="s">
        <v>222</v>
      </c>
      <c r="F32" s="29">
        <v>325510.83</v>
      </c>
      <c r="G32" s="29">
        <v>325163.48</v>
      </c>
      <c r="H32" s="38">
        <v>99.89</v>
      </c>
    </row>
    <row r="33" spans="1:8" ht="60" x14ac:dyDescent="0.25">
      <c r="A33" s="36" t="s">
        <v>280</v>
      </c>
      <c r="B33" s="37" t="s">
        <v>281</v>
      </c>
      <c r="C33" s="8" t="s">
        <v>188</v>
      </c>
      <c r="D33" s="37">
        <v>80</v>
      </c>
      <c r="E33" s="8" t="s">
        <v>237</v>
      </c>
      <c r="F33" s="29">
        <v>1221060</v>
      </c>
      <c r="G33" s="29">
        <v>1218000</v>
      </c>
      <c r="H33" s="38">
        <v>99.75</v>
      </c>
    </row>
    <row r="34" spans="1:8" ht="30" x14ac:dyDescent="0.25">
      <c r="A34" s="36" t="s">
        <v>282</v>
      </c>
      <c r="B34" s="37" t="s">
        <v>189</v>
      </c>
      <c r="C34" s="8" t="s">
        <v>190</v>
      </c>
      <c r="D34" s="37">
        <v>90</v>
      </c>
      <c r="E34" s="8" t="s">
        <v>238</v>
      </c>
      <c r="F34" s="29">
        <v>211885.2</v>
      </c>
      <c r="G34" s="29">
        <v>211885.2</v>
      </c>
      <c r="H34" s="38">
        <v>100</v>
      </c>
    </row>
    <row r="35" spans="1:8" ht="180" x14ac:dyDescent="0.25">
      <c r="A35" s="36" t="s">
        <v>283</v>
      </c>
      <c r="B35" s="37" t="s">
        <v>191</v>
      </c>
      <c r="C35" s="8" t="s">
        <v>192</v>
      </c>
      <c r="D35" s="37">
        <v>80</v>
      </c>
      <c r="E35" s="8" t="s">
        <v>239</v>
      </c>
      <c r="F35" s="29">
        <v>12990585</v>
      </c>
      <c r="G35" s="29">
        <v>12965901</v>
      </c>
      <c r="H35" s="38">
        <v>99.81</v>
      </c>
    </row>
    <row r="36" spans="1:8" ht="120" x14ac:dyDescent="0.25">
      <c r="A36" s="36" t="s">
        <v>284</v>
      </c>
      <c r="B36" s="37" t="s">
        <v>126</v>
      </c>
      <c r="C36" s="8" t="s">
        <v>127</v>
      </c>
      <c r="D36" s="37">
        <v>90</v>
      </c>
      <c r="E36" s="8" t="s">
        <v>240</v>
      </c>
      <c r="F36" s="29">
        <v>957285</v>
      </c>
      <c r="G36" s="29">
        <v>260177</v>
      </c>
      <c r="H36" s="39">
        <v>27.18</v>
      </c>
    </row>
    <row r="37" spans="1:8" ht="45" x14ac:dyDescent="0.25">
      <c r="A37" s="36" t="s">
        <v>193</v>
      </c>
      <c r="B37" s="37" t="s">
        <v>194</v>
      </c>
      <c r="C37" s="8" t="s">
        <v>195</v>
      </c>
      <c r="D37" s="37">
        <v>90</v>
      </c>
      <c r="E37" s="8" t="s">
        <v>224</v>
      </c>
      <c r="F37" s="29">
        <v>790825.2</v>
      </c>
      <c r="G37" s="29">
        <v>206328</v>
      </c>
      <c r="H37" s="39">
        <v>26.09</v>
      </c>
    </row>
    <row r="38" spans="1:8" ht="120" x14ac:dyDescent="0.25">
      <c r="A38" s="36" t="s">
        <v>285</v>
      </c>
      <c r="B38" s="37" t="s">
        <v>128</v>
      </c>
      <c r="C38" s="8" t="s">
        <v>129</v>
      </c>
      <c r="D38" s="37">
        <v>90</v>
      </c>
      <c r="E38" s="8" t="s">
        <v>46</v>
      </c>
      <c r="F38" s="29">
        <v>60596</v>
      </c>
      <c r="G38" s="29">
        <v>0</v>
      </c>
      <c r="H38" s="39">
        <v>0</v>
      </c>
    </row>
    <row r="39" spans="1:8" ht="270" x14ac:dyDescent="0.25">
      <c r="A39" s="36" t="s">
        <v>286</v>
      </c>
      <c r="B39" s="37" t="s">
        <v>44</v>
      </c>
      <c r="C39" s="8" t="s">
        <v>45</v>
      </c>
      <c r="D39" s="37">
        <v>87</v>
      </c>
      <c r="E39" s="8" t="s">
        <v>241</v>
      </c>
      <c r="F39" s="29">
        <v>103254783.84</v>
      </c>
      <c r="G39" s="29">
        <v>101508366.84</v>
      </c>
      <c r="H39" s="38">
        <v>98.31</v>
      </c>
    </row>
    <row r="40" spans="1:8" ht="45" x14ac:dyDescent="0.25">
      <c r="A40" s="36" t="s">
        <v>287</v>
      </c>
      <c r="B40" s="37" t="s">
        <v>196</v>
      </c>
      <c r="C40" s="8" t="s">
        <v>197</v>
      </c>
      <c r="D40" s="37">
        <v>70</v>
      </c>
      <c r="E40" s="8" t="s">
        <v>242</v>
      </c>
      <c r="F40" s="29">
        <v>207789</v>
      </c>
      <c r="G40" s="29">
        <v>0</v>
      </c>
      <c r="H40" s="39">
        <v>0</v>
      </c>
    </row>
    <row r="41" spans="1:8" ht="30" x14ac:dyDescent="0.25">
      <c r="A41" s="36" t="s">
        <v>288</v>
      </c>
      <c r="B41" s="37" t="s">
        <v>198</v>
      </c>
      <c r="C41" s="8" t="s">
        <v>199</v>
      </c>
      <c r="D41" s="37">
        <v>80</v>
      </c>
      <c r="E41" s="8" t="s">
        <v>221</v>
      </c>
      <c r="F41" s="29">
        <v>42089.11</v>
      </c>
      <c r="G41" s="29">
        <v>0</v>
      </c>
      <c r="H41" s="39">
        <v>0</v>
      </c>
    </row>
    <row r="42" spans="1:8" ht="120" x14ac:dyDescent="0.25">
      <c r="A42" s="36" t="s">
        <v>289</v>
      </c>
      <c r="B42" s="37" t="s">
        <v>200</v>
      </c>
      <c r="C42" s="8" t="s">
        <v>201</v>
      </c>
      <c r="D42" s="37">
        <v>80</v>
      </c>
      <c r="E42" s="8" t="s">
        <v>46</v>
      </c>
      <c r="F42" s="29">
        <v>9000</v>
      </c>
      <c r="G42" s="29">
        <v>9000</v>
      </c>
      <c r="H42" s="38">
        <v>100</v>
      </c>
    </row>
    <row r="43" spans="1:8" ht="60" x14ac:dyDescent="0.25">
      <c r="A43" s="36" t="s">
        <v>290</v>
      </c>
      <c r="B43" s="37" t="s">
        <v>202</v>
      </c>
      <c r="C43" s="8" t="s">
        <v>203</v>
      </c>
      <c r="D43" s="37">
        <v>60</v>
      </c>
      <c r="E43" s="8" t="s">
        <v>220</v>
      </c>
      <c r="F43" s="29">
        <v>18540</v>
      </c>
      <c r="G43" s="29">
        <v>0</v>
      </c>
      <c r="H43" s="39">
        <v>0</v>
      </c>
    </row>
    <row r="44" spans="1:8" ht="120" x14ac:dyDescent="0.25">
      <c r="A44" s="36" t="s">
        <v>291</v>
      </c>
      <c r="B44" s="37" t="s">
        <v>204</v>
      </c>
      <c r="C44" s="8" t="s">
        <v>205</v>
      </c>
      <c r="D44" s="37">
        <v>37</v>
      </c>
      <c r="E44" s="8" t="s">
        <v>46</v>
      </c>
      <c r="F44" s="29">
        <v>92400</v>
      </c>
      <c r="G44" s="29">
        <v>0</v>
      </c>
      <c r="H44" s="39">
        <v>0</v>
      </c>
    </row>
    <row r="45" spans="1:8" ht="45" x14ac:dyDescent="0.25">
      <c r="A45" s="36" t="s">
        <v>292</v>
      </c>
      <c r="B45" s="37" t="s">
        <v>206</v>
      </c>
      <c r="C45" s="8" t="s">
        <v>207</v>
      </c>
      <c r="D45" s="37">
        <v>80</v>
      </c>
      <c r="E45" s="8" t="s">
        <v>243</v>
      </c>
      <c r="F45" s="29">
        <v>497435.79</v>
      </c>
      <c r="G45" s="29">
        <v>17103.599999999999</v>
      </c>
      <c r="H45" s="39">
        <v>3.44</v>
      </c>
    </row>
    <row r="46" spans="1:8" ht="30" x14ac:dyDescent="0.25">
      <c r="A46" s="36" t="s">
        <v>293</v>
      </c>
      <c r="B46" s="37" t="s">
        <v>208</v>
      </c>
      <c r="C46" s="8" t="s">
        <v>209</v>
      </c>
      <c r="D46" s="37">
        <v>80</v>
      </c>
      <c r="E46" s="8" t="s">
        <v>220</v>
      </c>
      <c r="F46" s="29">
        <v>42448.800000000003</v>
      </c>
      <c r="G46" s="29">
        <v>8683.2000000000007</v>
      </c>
      <c r="H46" s="39">
        <v>20.46</v>
      </c>
    </row>
    <row r="47" spans="1:8" x14ac:dyDescent="0.25">
      <c r="A47" s="36" t="s">
        <v>294</v>
      </c>
      <c r="B47" s="37" t="s">
        <v>295</v>
      </c>
      <c r="C47" s="8" t="s">
        <v>210</v>
      </c>
      <c r="D47" s="37">
        <v>60</v>
      </c>
      <c r="E47" s="8" t="s">
        <v>225</v>
      </c>
      <c r="F47" s="29">
        <v>1455000</v>
      </c>
      <c r="G47" s="29">
        <v>1455000</v>
      </c>
      <c r="H47" s="38">
        <v>100</v>
      </c>
    </row>
    <row r="48" spans="1:8" x14ac:dyDescent="0.25">
      <c r="A48" s="36" t="s">
        <v>296</v>
      </c>
      <c r="B48" s="37" t="s">
        <v>297</v>
      </c>
      <c r="C48" s="8" t="s">
        <v>211</v>
      </c>
      <c r="D48" s="37">
        <v>70</v>
      </c>
      <c r="E48" s="8" t="s">
        <v>226</v>
      </c>
      <c r="F48" s="29">
        <v>41985400</v>
      </c>
      <c r="G48" s="29">
        <v>41985400</v>
      </c>
      <c r="H48" s="38">
        <v>100</v>
      </c>
    </row>
    <row r="49" spans="1:8" x14ac:dyDescent="0.25">
      <c r="A49" s="36" t="s">
        <v>298</v>
      </c>
      <c r="B49" s="37" t="s">
        <v>212</v>
      </c>
      <c r="C49" s="8" t="s">
        <v>213</v>
      </c>
      <c r="D49" s="37">
        <v>90</v>
      </c>
      <c r="E49" s="8" t="s">
        <v>227</v>
      </c>
      <c r="F49" s="29">
        <v>2034000</v>
      </c>
      <c r="G49" s="29">
        <v>2034000</v>
      </c>
      <c r="H49" s="38">
        <v>100</v>
      </c>
    </row>
    <row r="50" spans="1:8" x14ac:dyDescent="0.25">
      <c r="A50" s="36" t="s">
        <v>299</v>
      </c>
      <c r="B50" s="37" t="s">
        <v>214</v>
      </c>
      <c r="C50" s="8" t="s">
        <v>215</v>
      </c>
      <c r="D50" s="37">
        <v>85</v>
      </c>
      <c r="E50" s="8" t="s">
        <v>221</v>
      </c>
      <c r="F50" s="29">
        <v>98060.64</v>
      </c>
      <c r="G50" s="29">
        <v>0</v>
      </c>
      <c r="H50" s="39">
        <v>0</v>
      </c>
    </row>
    <row r="51" spans="1:8" ht="60" x14ac:dyDescent="0.25">
      <c r="A51" s="36" t="s">
        <v>300</v>
      </c>
      <c r="B51" s="37" t="s">
        <v>216</v>
      </c>
      <c r="C51" s="8" t="s">
        <v>217</v>
      </c>
      <c r="D51" s="37">
        <v>90</v>
      </c>
      <c r="E51" s="8" t="s">
        <v>228</v>
      </c>
      <c r="F51" s="29">
        <v>278388</v>
      </c>
      <c r="G51" s="29">
        <v>278388</v>
      </c>
      <c r="H51" s="38">
        <v>100</v>
      </c>
    </row>
    <row r="52" spans="1:8" ht="135" x14ac:dyDescent="0.25">
      <c r="A52" s="36" t="s">
        <v>301</v>
      </c>
      <c r="B52" s="37" t="s">
        <v>130</v>
      </c>
      <c r="C52" s="8" t="s">
        <v>131</v>
      </c>
      <c r="D52" s="37">
        <v>75</v>
      </c>
      <c r="E52" s="8" t="s">
        <v>244</v>
      </c>
      <c r="F52" s="29">
        <v>3590895.56</v>
      </c>
      <c r="G52" s="29">
        <v>3590895.56</v>
      </c>
      <c r="H52" s="38">
        <v>100</v>
      </c>
    </row>
    <row r="53" spans="1:8" ht="135" x14ac:dyDescent="0.25">
      <c r="A53" s="36" t="s">
        <v>302</v>
      </c>
      <c r="B53" s="37" t="s">
        <v>132</v>
      </c>
      <c r="C53" s="8" t="s">
        <v>133</v>
      </c>
      <c r="D53" s="37">
        <v>75</v>
      </c>
      <c r="E53" s="8" t="s">
        <v>245</v>
      </c>
      <c r="F53" s="29">
        <v>1475713</v>
      </c>
      <c r="G53" s="29">
        <v>1475713</v>
      </c>
      <c r="H53" s="38">
        <v>100</v>
      </c>
    </row>
    <row r="54" spans="1:8" ht="120" x14ac:dyDescent="0.25">
      <c r="A54" s="36" t="s">
        <v>303</v>
      </c>
      <c r="B54" s="37" t="s">
        <v>134</v>
      </c>
      <c r="C54" s="8" t="s">
        <v>135</v>
      </c>
      <c r="D54" s="37">
        <v>75</v>
      </c>
      <c r="E54" s="8" t="s">
        <v>46</v>
      </c>
      <c r="F54" s="29">
        <v>68400</v>
      </c>
      <c r="G54" s="29">
        <v>68400</v>
      </c>
      <c r="H54" s="38">
        <v>100</v>
      </c>
    </row>
    <row r="55" spans="1:8" ht="150" x14ac:dyDescent="0.25">
      <c r="A55" s="36" t="s">
        <v>304</v>
      </c>
      <c r="B55" s="37" t="s">
        <v>218</v>
      </c>
      <c r="C55" s="8" t="s">
        <v>219</v>
      </c>
      <c r="D55" s="37">
        <v>75</v>
      </c>
      <c r="E55" s="8" t="s">
        <v>246</v>
      </c>
      <c r="F55" s="29">
        <v>134220</v>
      </c>
      <c r="G55" s="29">
        <v>134220</v>
      </c>
      <c r="H55" s="38">
        <v>100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Сведения о договорах</vt:lpstr>
      <vt:lpstr>Сведения о товарах РФ</vt:lpstr>
      <vt:lpstr>Сведения о товарах РФ за год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2024-01-10T06:04:49Z</dcterms:modified>
</cp:coreProperties>
</file>